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Dez25\25.10 - IV-Förderung\_Wist\Muster Final\Fertig\"/>
    </mc:Choice>
  </mc:AlternateContent>
  <xr:revisionPtr revIDLastSave="0" documentId="13_ncr:1_{EB6665D3-1CCD-4D3D-B391-87F68DE84BF0}" xr6:coauthVersionLast="47" xr6:coauthVersionMax="47" xr10:uidLastSave="{00000000-0000-0000-0000-000000000000}"/>
  <bookViews>
    <workbookView xWindow="-28920" yWindow="-15" windowWidth="29040" windowHeight="15840" tabRatio="773" firstSheet="1" activeTab="1" xr2:uid="{04742AB2-163E-4028-A573-400BDB6182D4}"/>
  </bookViews>
  <sheets>
    <sheet name="Hilfstabelle" sheetId="3" state="hidden" r:id="rId1"/>
    <sheet name="Start" sheetId="2" r:id="rId2"/>
    <sheet name="Muster 2.1" sheetId="1" r:id="rId3"/>
    <sheet name="Muster 2.2 Abstellanlagen" sheetId="5" r:id="rId4"/>
    <sheet name="Anlage Muster 2.2" sheetId="4" r:id="rId5"/>
    <sheet name="Muster 2.3 Zustandserfassung" sheetId="8" r:id="rId6"/>
    <sheet name="Anlage Muster 2.3" sheetId="7" r:id="rId7"/>
    <sheet name="Muster 2.4 Nah-Konzept" sheetId="12" r:id="rId8"/>
    <sheet name="Muster 2.5 AGFS" sheetId="9" r:id="rId9"/>
  </sheets>
  <definedNames>
    <definedName name="Antragsart">Hilfstabelle!$D$5:$D$7</definedName>
    <definedName name="_xlnm.Print_Area" localSheetId="4">'Anlage Muster 2.2'!$A$1:$O$24</definedName>
    <definedName name="_xlnm.Print_Area" localSheetId="6">'Anlage Muster 2.3'!$A$1:$G$28</definedName>
    <definedName name="_xlnm.Print_Area" localSheetId="2">'Muster 2.1'!$A$1:$F$43</definedName>
    <definedName name="_xlnm.Print_Area" localSheetId="3">'Muster 2.2 Abstellanlagen'!$A$1:$F$43</definedName>
    <definedName name="_xlnm.Print_Area" localSheetId="5">'Muster 2.3 Zustandserfassung'!$A$1:$F$55</definedName>
    <definedName name="_xlnm.Print_Area" localSheetId="7">'Muster 2.4 Nah-Konzept'!$A$1:$F$55</definedName>
    <definedName name="_xlnm.Print_Area" localSheetId="8">'Muster 2.5 AGFS'!$A$1:$G$39</definedName>
    <definedName name="_xlnm.Print_Area" localSheetId="1">Start!$A$1:$C$25</definedName>
    <definedName name="Förderbereich">Hilfstabelle!$C$6:$C$7</definedName>
    <definedName name="ja_nein">Hilfstabelle!$E$5:$E$7</definedName>
    <definedName name="Kategorie">Hilfstabelle!$F$5:$F$7</definedName>
    <definedName name="Pauschale">Hilfstabelle!$B$6:$B$7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9" l="1"/>
  <c r="F32" i="1"/>
  <c r="E18" i="9"/>
  <c r="K7" i="4"/>
  <c r="M22" i="4"/>
  <c r="L20" i="4"/>
  <c r="K20" i="4"/>
  <c r="K8" i="4"/>
  <c r="K9" i="4"/>
  <c r="K10" i="4"/>
  <c r="K11" i="4"/>
  <c r="K12" i="4"/>
  <c r="K13" i="4"/>
  <c r="K14" i="4"/>
  <c r="K18" i="4"/>
  <c r="L18" i="4" s="1"/>
  <c r="K17" i="4"/>
  <c r="L17" i="4" s="1"/>
  <c r="N17" i="4" s="1"/>
  <c r="L19" i="4"/>
  <c r="F33" i="1"/>
  <c r="D28" i="1"/>
  <c r="E28" i="1" s="1"/>
  <c r="E29" i="1" s="1"/>
  <c r="F29" i="1" s="1"/>
  <c r="F31" i="12"/>
  <c r="F48" i="12" s="1"/>
  <c r="K19" i="4"/>
  <c r="D26" i="12"/>
  <c r="G32" i="9"/>
  <c r="E21" i="9"/>
  <c r="E22" i="9"/>
  <c r="N19" i="4" l="1"/>
  <c r="E17" i="9"/>
  <c r="H17" i="9" s="1"/>
  <c r="E19" i="9"/>
  <c r="H19" i="9" s="1"/>
  <c r="E20" i="9"/>
  <c r="H20" i="9" s="1"/>
  <c r="H21" i="9"/>
  <c r="H22" i="9"/>
  <c r="E23" i="9"/>
  <c r="H23" i="9" s="1"/>
  <c r="E24" i="9"/>
  <c r="H24" i="9" s="1"/>
  <c r="E25" i="9"/>
  <c r="H25" i="9" s="1"/>
  <c r="F30" i="12"/>
  <c r="D22" i="12"/>
  <c r="F14" i="7" l="1"/>
  <c r="F22" i="7"/>
  <c r="D12" i="8" s="1"/>
  <c r="D40" i="12" s="1"/>
  <c r="F24" i="7" l="1"/>
  <c r="E11" i="7"/>
  <c r="C8" i="7"/>
  <c r="C27" i="7" s="1"/>
  <c r="E27" i="7" s="1"/>
  <c r="E19" i="7"/>
  <c r="E22" i="7" s="1"/>
  <c r="E7" i="7"/>
  <c r="D11" i="8" l="1"/>
  <c r="F26" i="12"/>
  <c r="F32" i="12" s="1"/>
  <c r="E22" i="12"/>
  <c r="E23" i="12" s="1"/>
  <c r="F23" i="12" s="1"/>
  <c r="F32" i="5"/>
  <c r="H14" i="9"/>
  <c r="E31" i="9"/>
  <c r="H31" i="9" s="1"/>
  <c r="E30" i="9"/>
  <c r="H30" i="9" s="1"/>
  <c r="E29" i="9"/>
  <c r="H29" i="9" s="1"/>
  <c r="E28" i="9"/>
  <c r="H28" i="9" s="1"/>
  <c r="E27" i="9"/>
  <c r="H27" i="9" s="1"/>
  <c r="E26" i="9"/>
  <c r="H26" i="9" s="1"/>
  <c r="H18" i="9"/>
  <c r="E16" i="9"/>
  <c r="H16" i="9" s="1"/>
  <c r="E15" i="9"/>
  <c r="H15" i="9" s="1"/>
  <c r="D13" i="8" l="1"/>
  <c r="D41" i="12" s="1"/>
  <c r="D39" i="12"/>
  <c r="H32" i="9"/>
  <c r="G22" i="7"/>
  <c r="E32" i="9"/>
  <c r="A36" i="5" l="1"/>
  <c r="A37" i="5"/>
  <c r="C37" i="5" s="1"/>
  <c r="E36" i="5" l="1"/>
  <c r="F36" i="5" s="1"/>
  <c r="F32" i="9"/>
  <c r="E35" i="9" s="1"/>
  <c r="D35" i="5"/>
  <c r="D18" i="5"/>
  <c r="D27" i="5"/>
  <c r="E6" i="7"/>
  <c r="E8" i="7" s="1"/>
  <c r="E14" i="7" s="1"/>
  <c r="F39" i="5" l="1"/>
  <c r="F41" i="5"/>
  <c r="E36" i="9"/>
  <c r="E38" i="9" s="1"/>
  <c r="A28" i="7"/>
  <c r="E24" i="7"/>
  <c r="G24" i="7" s="1"/>
  <c r="E9" i="8" s="1"/>
  <c r="E37" i="12" s="1"/>
  <c r="G8" i="7"/>
  <c r="L8" i="4"/>
  <c r="N8" i="4" s="1"/>
  <c r="L7" i="4"/>
  <c r="A7" i="7"/>
  <c r="A10" i="7" s="1"/>
  <c r="A11" i="7" s="1"/>
  <c r="A12" i="7" s="1"/>
  <c r="E27" i="5"/>
  <c r="E18" i="5"/>
  <c r="E19" i="5" s="1"/>
  <c r="F19" i="5" s="1"/>
  <c r="J22" i="4"/>
  <c r="I22" i="4"/>
  <c r="H22" i="4"/>
  <c r="G22" i="4"/>
  <c r="F22" i="4"/>
  <c r="E22" i="4"/>
  <c r="C22" i="4"/>
  <c r="D22" i="4"/>
  <c r="N20" i="4"/>
  <c r="N18" i="4"/>
  <c r="K16" i="4"/>
  <c r="K15" i="4"/>
  <c r="L14" i="4"/>
  <c r="L13" i="4"/>
  <c r="N13" i="4" s="1"/>
  <c r="L12" i="4"/>
  <c r="N12" i="4" s="1"/>
  <c r="L11" i="4"/>
  <c r="N11" i="4" s="1"/>
  <c r="L10" i="4"/>
  <c r="N10" i="4" s="1"/>
  <c r="L9" i="4"/>
  <c r="N9" i="4" s="1"/>
  <c r="A8" i="4"/>
  <c r="A9" i="4" s="1"/>
  <c r="A10" i="4" s="1"/>
  <c r="A11" i="4" s="1"/>
  <c r="A12" i="4" s="1"/>
  <c r="A13" i="4" s="1"/>
  <c r="A14" i="4" s="1"/>
  <c r="A15" i="4" s="1"/>
  <c r="A16" i="4" s="1"/>
  <c r="A17" i="4" s="1"/>
  <c r="A18" i="4" s="1"/>
  <c r="A19" i="4" s="1"/>
  <c r="A20" i="4" s="1"/>
  <c r="E37" i="1"/>
  <c r="C38" i="1"/>
  <c r="L15" i="4" l="1"/>
  <c r="N15" i="4" s="1"/>
  <c r="K22" i="4"/>
  <c r="L16" i="4"/>
  <c r="N16" i="4" s="1"/>
  <c r="N7" i="4"/>
  <c r="L22" i="4"/>
  <c r="N14" i="4"/>
  <c r="F37" i="1"/>
  <c r="G14" i="7"/>
  <c r="D15" i="8" s="1"/>
  <c r="A13" i="7"/>
  <c r="A17" i="7" s="1"/>
  <c r="A18" i="7" s="1"/>
  <c r="A19" i="7" s="1"/>
  <c r="A20" i="7" s="1"/>
  <c r="A21" i="7" s="1"/>
  <c r="E28" i="5"/>
  <c r="F28" i="5" s="1"/>
  <c r="E9" i="5"/>
  <c r="D36" i="1"/>
  <c r="C37" i="1"/>
  <c r="N22" i="4" l="1"/>
  <c r="D10" i="5" s="1"/>
  <c r="D11" i="5" s="1"/>
  <c r="E11" i="5" s="1"/>
  <c r="F40" i="1"/>
  <c r="D43" i="12"/>
  <c r="E15" i="8"/>
  <c r="E43" i="12" s="1"/>
  <c r="E12" i="5"/>
  <c r="F12" i="5" s="1"/>
  <c r="F33" i="5" s="1"/>
  <c r="D16" i="1"/>
  <c r="E16" i="1" s="1"/>
  <c r="E17" i="1" s="1"/>
  <c r="F17" i="1" s="1"/>
  <c r="E13" i="8"/>
  <c r="F34" i="1" l="1"/>
  <c r="F42" i="1" s="1"/>
  <c r="E14" i="8"/>
  <c r="E41" i="12"/>
  <c r="F31" i="5"/>
  <c r="E42" i="12" l="1"/>
  <c r="E16" i="8"/>
  <c r="F16" i="8" s="1"/>
  <c r="F44" i="12" s="1"/>
  <c r="F49" i="12" s="1"/>
  <c r="F14" i="8"/>
  <c r="F42" i="12" s="1"/>
  <c r="F47" i="12" s="1"/>
  <c r="F51" i="12" l="1"/>
  <c r="B36" i="12"/>
  <c r="E44" i="12"/>
</calcChain>
</file>

<file path=xl/sharedStrings.xml><?xml version="1.0" encoding="utf-8"?>
<sst xmlns="http://schemas.openxmlformats.org/spreadsheetml/2006/main" count="301" uniqueCount="178">
  <si>
    <t>zum</t>
  </si>
  <si>
    <t>Bitte wählen Sie:</t>
  </si>
  <si>
    <t>vom</t>
  </si>
  <si>
    <t>Hiervon sind abzusetzen :</t>
  </si>
  <si>
    <t>a</t>
  </si>
  <si>
    <r>
      <t xml:space="preserve">die darauf entfallenden </t>
    </r>
    <r>
      <rPr>
        <b/>
        <sz val="10"/>
        <rFont val="Arial"/>
        <family val="2"/>
      </rPr>
      <t>Anteile</t>
    </r>
    <r>
      <rPr>
        <sz val="10"/>
        <rFont val="Arial"/>
        <family val="2"/>
      </rPr>
      <t xml:space="preserve"> </t>
    </r>
    <r>
      <rPr>
        <b/>
        <sz val="10"/>
        <rFont val="Arial"/>
        <family val="2"/>
      </rPr>
      <t>aus Beiträgen</t>
    </r>
    <r>
      <rPr>
        <sz val="10"/>
        <rFont val="Arial"/>
        <family val="2"/>
      </rPr>
      <t xml:space="preserve"> </t>
    </r>
    <r>
      <rPr>
        <b/>
        <sz val="10"/>
        <rFont val="Arial"/>
        <family val="2"/>
      </rPr>
      <t>Dritter</t>
    </r>
    <r>
      <rPr>
        <sz val="10"/>
        <rFont val="Arial"/>
        <family val="2"/>
      </rPr>
      <t xml:space="preserve"> nach FStr, LStr, EKrG usw.</t>
    </r>
  </si>
  <si>
    <r>
      <t xml:space="preserve">beitragsfähiger </t>
    </r>
    <r>
      <rPr>
        <b/>
        <sz val="10"/>
        <rFont val="Arial"/>
        <family val="2"/>
      </rPr>
      <t>Erschließungsaufwand</t>
    </r>
    <r>
      <rPr>
        <sz val="10"/>
        <rFont val="Arial"/>
        <family val="2"/>
      </rPr>
      <t xml:space="preserve"> nach BauGB</t>
    </r>
  </si>
  <si>
    <t>b</t>
  </si>
  <si>
    <t>der Wert der Grundstücke und Grundstücksteile, die nicht zuwendungsfähig sind</t>
  </si>
  <si>
    <t>c</t>
  </si>
  <si>
    <t>d</t>
  </si>
  <si>
    <t>insgesamt abzusetzen:</t>
  </si>
  <si>
    <t>2.</t>
  </si>
  <si>
    <t>Wert der anfallenden Stoffe bzw. Erlöse aus ihrer Veräußerung, soweit nicht bei den Einheitspreisen berücksichtigt</t>
  </si>
  <si>
    <t>e</t>
  </si>
  <si>
    <t>Verwaltungskosten</t>
  </si>
  <si>
    <t>3.</t>
  </si>
  <si>
    <t>Planungskostenpauschale</t>
  </si>
  <si>
    <t>Änderungsantrag</t>
  </si>
  <si>
    <t>4.</t>
  </si>
  <si>
    <t>Förderung von Fahrradabstellanlagen</t>
  </si>
  <si>
    <t>Förderung bei der Zustandserfassung von Radwegen</t>
  </si>
  <si>
    <t xml:space="preserve">Pauschale </t>
  </si>
  <si>
    <t xml:space="preserve">Förderbereich </t>
  </si>
  <si>
    <t>Antragsart</t>
  </si>
  <si>
    <t>Erstantrag/Aktualisierungsantrag</t>
  </si>
  <si>
    <t>OM</t>
  </si>
  <si>
    <t xml:space="preserve">kommunaler Straßenbau </t>
  </si>
  <si>
    <t>Nahmobilität (inkl. S&amp;L)</t>
  </si>
  <si>
    <t>Erst-/Aktualisierungsantrag</t>
  </si>
  <si>
    <t>5.</t>
  </si>
  <si>
    <t>Umsatzsteuer, falls nicht zuwendungsfähig</t>
  </si>
  <si>
    <t>davon differenziert nach Art des Stellplatzes</t>
  </si>
  <si>
    <t>Nr.</t>
  </si>
  <si>
    <t>Standort</t>
  </si>
  <si>
    <t>nicht überdacht</t>
  </si>
  <si>
    <t>überdacht</t>
  </si>
  <si>
    <t>überdachter Stellplatz mit elektr. Buchungs- und Schließsystem</t>
  </si>
  <si>
    <t>Ladepunkte</t>
  </si>
  <si>
    <r>
      <t xml:space="preserve">Förderhöchst-betrag </t>
    </r>
    <r>
      <rPr>
        <b/>
        <sz val="11"/>
        <color theme="1"/>
        <rFont val="Arial"/>
        <family val="2"/>
      </rPr>
      <t>netto</t>
    </r>
    <r>
      <rPr>
        <sz val="11"/>
        <color theme="1"/>
        <rFont val="Arial"/>
        <family val="2"/>
      </rPr>
      <t xml:space="preserve"> gem. Erlasslage</t>
    </r>
  </si>
  <si>
    <r>
      <t xml:space="preserve">Förder-höchstbetrag </t>
    </r>
    <r>
      <rPr>
        <b/>
        <sz val="11"/>
        <color theme="1"/>
        <rFont val="Arial"/>
        <family val="2"/>
      </rPr>
      <t>brutto</t>
    </r>
  </si>
  <si>
    <t>Baukosten brutto gem. Förderantrag</t>
  </si>
  <si>
    <t>max. zuwendungsfähgie Kosten netto pro Stellplatz</t>
  </si>
  <si>
    <t>inkl. MWst</t>
  </si>
  <si>
    <t>Summe:</t>
  </si>
  <si>
    <t>Bezeichnung</t>
  </si>
  <si>
    <t>Strecken-länge</t>
  </si>
  <si>
    <t>Kosten pro km</t>
  </si>
  <si>
    <t xml:space="preserve">Gesamtkosten </t>
  </si>
  <si>
    <t xml:space="preserve">Bezeichnung Tätigkeit </t>
  </si>
  <si>
    <t>km</t>
  </si>
  <si>
    <t>€</t>
  </si>
  <si>
    <t>messtechnische Erfassung</t>
  </si>
  <si>
    <t xml:space="preserve">Projektsteuerung </t>
  </si>
  <si>
    <t>Beschreibung der Maßnahme</t>
  </si>
  <si>
    <r>
      <rPr>
        <sz val="11"/>
        <color rgb="FFFF0000"/>
        <rFont val="Arial"/>
        <family val="2"/>
      </rPr>
      <t>*</t>
    </r>
    <r>
      <rPr>
        <sz val="11"/>
        <color theme="1"/>
        <rFont val="Arial"/>
        <family val="2"/>
      </rPr>
      <t xml:space="preserve"> aus wirtschaftlichen Gründen 2-fach-Belegung erwünscht, Abweichungen sollen begründet werden</t>
    </r>
  </si>
  <si>
    <t>Anzahl der Stellplätze</t>
  </si>
  <si>
    <t>Zuwendungs-fähige Baukosten
brutto</t>
  </si>
  <si>
    <t>1.</t>
  </si>
  <si>
    <t>die darauf entfallenden Anteile aus Beiträgen Dritter</t>
  </si>
  <si>
    <t>6.</t>
  </si>
  <si>
    <t>Leistungen Dritter</t>
  </si>
  <si>
    <t>3.1</t>
  </si>
  <si>
    <t>3.2</t>
  </si>
  <si>
    <t>3.3</t>
  </si>
  <si>
    <t>Muster 2.1</t>
  </si>
  <si>
    <t>Muster 2.2</t>
  </si>
  <si>
    <t>Muster 2.3</t>
  </si>
  <si>
    <t>Muster 2.4</t>
  </si>
  <si>
    <t>Muster 2.5</t>
  </si>
  <si>
    <t>Zwischensummen</t>
  </si>
  <si>
    <t>grundsätzlich zuwendungsfähige Kosten</t>
  </si>
  <si>
    <t>4.1</t>
  </si>
  <si>
    <t>4.2</t>
  </si>
  <si>
    <t>4.3</t>
  </si>
  <si>
    <t>7.</t>
  </si>
  <si>
    <r>
      <t xml:space="preserve">die darauf entfallenden </t>
    </r>
    <r>
      <rPr>
        <b/>
        <sz val="10"/>
        <rFont val="Arial"/>
        <family val="2"/>
      </rPr>
      <t xml:space="preserve">Anteile aus Beiträgen Dritter </t>
    </r>
    <r>
      <rPr>
        <sz val="10"/>
        <rFont val="Arial"/>
        <family val="2"/>
      </rPr>
      <t>nach FStr, LStr, EKrG usw.</t>
    </r>
  </si>
  <si>
    <t>Grunddaten</t>
  </si>
  <si>
    <r>
      <t xml:space="preserve">die darauf entfallenden </t>
    </r>
    <r>
      <rPr>
        <b/>
        <sz val="10"/>
        <rFont val="Arial"/>
        <family val="2"/>
      </rPr>
      <t>Anteile aus Beiträgen Dritter</t>
    </r>
  </si>
  <si>
    <t>https://statistik.nrw/gesellschaft-und-staat/gebiet-und-bevoelkerung/bevoelkerung/bevoelkerung-nach-gemeinden</t>
  </si>
  <si>
    <t>Anzahl</t>
  </si>
  <si>
    <t>Gesamtkosten</t>
  </si>
  <si>
    <t>Summen</t>
  </si>
  <si>
    <t>4.4</t>
  </si>
  <si>
    <t>Teilprojekt</t>
  </si>
  <si>
    <t>Einzelkosten</t>
  </si>
  <si>
    <t>Gesamt</t>
  </si>
  <si>
    <t>1.1</t>
  </si>
  <si>
    <t>1.2</t>
  </si>
  <si>
    <t>1.3</t>
  </si>
  <si>
    <t>1.4</t>
  </si>
  <si>
    <t>Position</t>
  </si>
  <si>
    <t>Betrag</t>
  </si>
  <si>
    <t>Übertrag in
Muster 1 - AGFS</t>
  </si>
  <si>
    <t>Standard</t>
  </si>
  <si>
    <t>Das Muster 2.3 besteht aus 2 Tabellenblättern. Beide sind auszufüllen und dem Antrag beizufügen.</t>
  </si>
  <si>
    <t>Das Muster 2.2 besteht aus 2 Tabellenblättern. Beide sind auszufüllen und dem Antrag beizufügen.</t>
  </si>
  <si>
    <t>Förderung von Nahmobilitätskonzepten</t>
  </si>
  <si>
    <t>Förderung von Maßnahmen der Öffentlichkeitsarbeit/des Modal Split (AGFS)</t>
  </si>
  <si>
    <t xml:space="preserve">
</t>
  </si>
  <si>
    <t>Ist eine andere Kommune an der Entwicklung des Nahmobilitäts-Konzeptes beteiligt?</t>
  </si>
  <si>
    <t>ja</t>
  </si>
  <si>
    <t>nein</t>
  </si>
  <si>
    <t>ja_nein</t>
  </si>
  <si>
    <t>wenn ja: welche Kommune?</t>
  </si>
  <si>
    <t>(aufgerundet auf volle Tausend)</t>
  </si>
  <si>
    <t>Anzahl der Einwohner im untersuchten Gebiet</t>
  </si>
  <si>
    <t>nach Einwohnern:</t>
  </si>
  <si>
    <t>maximal:</t>
  </si>
  <si>
    <t xml:space="preserve">visuelle Erfassung </t>
  </si>
  <si>
    <t>Zustandsbewertung</t>
  </si>
  <si>
    <t>Qualitätssicherung (punktuell oder gesamt)</t>
  </si>
  <si>
    <t>anrechenbare (zuwendungsfähige) Kosten</t>
  </si>
  <si>
    <t>nicht zuwendungsfähige Kosten</t>
  </si>
  <si>
    <t>Ausführungs-kosten</t>
  </si>
  <si>
    <t>Zwischensumme</t>
  </si>
  <si>
    <t>Summe anrechenbare (zuwendungsfähige) Kosten (gerundet)</t>
  </si>
  <si>
    <t>Gesamtkosten (gerundet)</t>
  </si>
  <si>
    <t>Summe nicht zuwendungsfähige Kosten (gerundet)</t>
  </si>
  <si>
    <t>ggfls Abzug durch Erreichen des Höchstbetrages</t>
  </si>
  <si>
    <t>EUR</t>
  </si>
  <si>
    <t>Maximalwert</t>
  </si>
  <si>
    <t>Maximal 200 € pro km</t>
  </si>
  <si>
    <t>demnach grundsätzlich zuwendungsfähige Kosten</t>
  </si>
  <si>
    <t>Kategorie</t>
  </si>
  <si>
    <t>Öffentlichkeitsarbeit</t>
  </si>
  <si>
    <t>Modal-Split</t>
  </si>
  <si>
    <t>Aufteilung der Gesamtkosten</t>
  </si>
  <si>
    <t>Übergabe und Übernahme der Daten (Pauschale)</t>
  </si>
  <si>
    <t>Kurzbeschreibung</t>
  </si>
  <si>
    <t xml:space="preserve">Maximal zuwendungsfähige Kosten </t>
  </si>
  <si>
    <t>Dieses neue Muster 2.1 entspricht überwiegend der bisher bekannten Version. Es ist bei allen Maßnahmen der Förderrichtlinien kommunnaler Straßenbau anzuwenden sowie bei den meisten Maßnahmen der Förderrichtlinien Nahmobilität (inkl. Sonderprogramm Stadt und Land (S&amp;L)).</t>
  </si>
  <si>
    <t>Wird mit diesem Antrag auch die Zustandserfassung Radverkehrsnetz beantragt?</t>
  </si>
  <si>
    <t>5.1</t>
  </si>
  <si>
    <t>5.2</t>
  </si>
  <si>
    <t>5.3</t>
  </si>
  <si>
    <t>5.4</t>
  </si>
  <si>
    <t>5.5</t>
  </si>
  <si>
    <t>5.6</t>
  </si>
  <si>
    <t>5.7</t>
  </si>
  <si>
    <t>Zwischensummen Nahmobilitäts-Konzept</t>
  </si>
  <si>
    <t>Zwischensummen Gesamt</t>
  </si>
  <si>
    <t>6.1</t>
  </si>
  <si>
    <t>6.2</t>
  </si>
  <si>
    <t>6.3</t>
  </si>
  <si>
    <t>Gesamtkosten Zustandserfassung</t>
  </si>
  <si>
    <t>überdacht
mit mech. Zugangssicherung
(z.B. Fahrradbox)</t>
  </si>
  <si>
    <t>Sammelanlagen
(z.B. Gitterboxen)</t>
  </si>
  <si>
    <r>
      <t xml:space="preserve">Anzahl der Bügel </t>
    </r>
    <r>
      <rPr>
        <sz val="11"/>
        <color rgb="FFFF0000"/>
        <rFont val="Arial"/>
        <family val="2"/>
      </rPr>
      <t>*</t>
    </r>
  </si>
  <si>
    <t>Kombinierte Antragstellung: Nahmobilitäts-Konzept und Zustandserfassung Radverkehrsnetz</t>
  </si>
  <si>
    <t>1.5</t>
  </si>
  <si>
    <t>Wertausgleich Grunderwerb</t>
  </si>
  <si>
    <t>(inkl. nicht zuwendungsfähige Kosten, inkl. Planungskosten)</t>
  </si>
  <si>
    <t>1.6</t>
  </si>
  <si>
    <t>zuwendungsfähige Gesamtkosten</t>
  </si>
  <si>
    <t>KAG-Beiträge</t>
  </si>
  <si>
    <t>sonstige nicht zuwendungsfähige Baukosten</t>
  </si>
  <si>
    <t>zuwendungsfähige Baukosten:</t>
  </si>
  <si>
    <t>Baukosten</t>
  </si>
  <si>
    <t>Grunderwerbkosten</t>
  </si>
  <si>
    <t>sonstige nicht zuwendungsfähige Grunderwerbskosten</t>
  </si>
  <si>
    <t>zuwendungsfähige Grunderwerbskosten:</t>
  </si>
  <si>
    <t>Kosten für Abstellanlagen (gem. Anlage)</t>
  </si>
  <si>
    <t>zuwendungsfähige Kosten für Abstellanlagen</t>
  </si>
  <si>
    <t>zusätzliche Grunderwerbskosten</t>
  </si>
  <si>
    <t>zuwendungsfähige Grunderwerbskosten (gerundet):</t>
  </si>
  <si>
    <t>zusätzliche Baukosten</t>
  </si>
  <si>
    <t>zuwendungsfähige Baukosten (gerundet):</t>
  </si>
  <si>
    <t>sonstige nicht zuwendungsfähige Kosten</t>
  </si>
  <si>
    <t>zuwendungsfähige Kosten (gerundet):</t>
  </si>
  <si>
    <t>Höchstbetrag (zuwendungsfähige Kosten)</t>
  </si>
  <si>
    <t>Ermittlung der Kosten, für die eine Zuwendung beantragt wird:</t>
  </si>
  <si>
    <t>zuwendungs-fähige Kosten</t>
  </si>
  <si>
    <t>nicht zuwen-dungsfähige Kosten</t>
  </si>
  <si>
    <t>Kosten, für die eine Zuwendung/ein Zuschuss beantragt wird</t>
  </si>
  <si>
    <t>Kosten</t>
  </si>
  <si>
    <t>Kosten, für die eine Zuwendung/ein Zuschuss beantragt wird
(inkl. Planungskostenpauschale):</t>
  </si>
  <si>
    <t>Straßendatenbank (Flächenmodell, Knoten-Kanten-Modell)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</si>
</sst>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 #,##0.00\ &quot;€&quot;_-;\-* #,##0.00\ &quot;€&quot;_-;_-* &quot;-&quot;??\ &quot;€&quot;_-;_-@_-"/>
    <numFmt numFmtId="43" formatCode="_-* #,##0.00_-;\-* #,##0.00_-;_-* &quot;-&quot;??_-;_-@_-"/>
    <numFmt numFmtId="164" formatCode="_-* #,##0.00\ _D_M_-;\-* #,##0.00\ _D_M_-;_-* &quot;-&quot;??\ _D_M_-;_-@_-"/>
    <numFmt numFmtId="165" formatCode="_-* #,##0.00_ \€_-;\-* #,##0.00_ \€_-;_-* &quot;-&quot;??_ \€_-;_-@_-"/>
    <numFmt numFmtId="166" formatCode="_-* #,##0\ _D_M_-;\-* #,##0\ _D_M_-;_-* &quot;-&quot;??\ _D_M_-;_-@_-"/>
    <numFmt numFmtId="167" formatCode="#,##0.00\ _€;[Red]\-#,##0.00\ _€"/>
    <numFmt numFmtId="168" formatCode="#,##0.00\ _€"/>
    <numFmt numFmtId="169" formatCode="#,##0\ &quot;€&quot;"/>
    <numFmt numFmtId="170" formatCode="_-* #,##0.00\ _€_-;\-* #,##0.00\ _€_-;_-* &quot;-&quot;??\ _€_-;_-@_-"/>
    <numFmt numFmtId="171" formatCode="_-* #,##0_-;\-* #,##0_-;_-* &quot;-&quot;??_-;_-@_-"/>
    <numFmt numFmtId="172" formatCode="_-* #,##0\ _€_-;\-* #,##0\ _€_-;_-* &quot;-&quot;\ _€_-;_-@_-"/>
    <numFmt numFmtId="173" formatCode="_-* #,##0\ &quot;€&quot;_-;\-* #,##0\ &quot;€&quot;_-;_-* &quot;-&quot;??\ &quot;€&quot;_-;_-@_-"/>
    <numFmt numFmtId="174" formatCode="#,#00.00"/>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Calibri"/>
      <family val="2"/>
      <scheme val="minor"/>
    </font>
    <font>
      <b/>
      <sz val="11"/>
      <name val="Arial"/>
      <family val="2"/>
    </font>
    <font>
      <sz val="10"/>
      <color rgb="FF00B050"/>
      <name val="Arial"/>
      <family val="2"/>
    </font>
    <font>
      <sz val="10"/>
      <name val="Calibri"/>
      <family val="2"/>
      <scheme val="minor"/>
    </font>
    <font>
      <b/>
      <sz val="9"/>
      <name val="Arial"/>
      <family val="2"/>
    </font>
    <font>
      <sz val="9"/>
      <name val="Arial"/>
      <family val="2"/>
    </font>
    <font>
      <sz val="10"/>
      <name val="Calibri"/>
      <family val="2"/>
    </font>
    <font>
      <b/>
      <i/>
      <sz val="11"/>
      <color theme="1"/>
      <name val="Calibri"/>
      <family val="2"/>
      <scheme val="minor"/>
    </font>
    <font>
      <sz val="9"/>
      <name val="Calibri"/>
      <family val="2"/>
      <scheme val="minor"/>
    </font>
    <font>
      <sz val="11"/>
      <color theme="1"/>
      <name val="Arial"/>
      <family val="2"/>
    </font>
    <font>
      <b/>
      <sz val="11"/>
      <color theme="1"/>
      <name val="Arial"/>
      <family val="2"/>
    </font>
    <font>
      <sz val="11"/>
      <color theme="9" tint="-0.499984740745262"/>
      <name val="Arial"/>
      <family val="2"/>
    </font>
    <font>
      <sz val="9"/>
      <color theme="1"/>
      <name val="Arial"/>
      <family val="2"/>
    </font>
    <font>
      <sz val="11"/>
      <color rgb="FFFF0000"/>
      <name val="Arial"/>
      <family val="2"/>
    </font>
    <font>
      <b/>
      <sz val="11"/>
      <color rgb="FF00B050"/>
      <name val="Arial"/>
      <family val="2"/>
    </font>
    <font>
      <b/>
      <sz val="11"/>
      <color rgb="FFFF0000"/>
      <name val="Arial"/>
      <family val="2"/>
    </font>
    <font>
      <sz val="9"/>
      <color theme="1"/>
      <name val="Calibri"/>
      <family val="2"/>
      <scheme val="minor"/>
    </font>
    <font>
      <u/>
      <sz val="11"/>
      <color theme="10"/>
      <name val="Calibri"/>
      <family val="2"/>
      <scheme val="minor"/>
    </font>
    <font>
      <u/>
      <sz val="9"/>
      <color theme="10"/>
      <name val="Calibri"/>
      <family val="2"/>
      <scheme val="minor"/>
    </font>
    <font>
      <b/>
      <sz val="11"/>
      <name val="Calibri"/>
      <family val="2"/>
      <scheme val="minor"/>
    </font>
    <font>
      <b/>
      <sz val="14"/>
      <color theme="1"/>
      <name val="Calibri"/>
      <family val="2"/>
      <scheme val="minor"/>
    </font>
    <font>
      <sz val="14"/>
      <color theme="1"/>
      <name val="Calibri"/>
      <family val="2"/>
      <scheme val="minor"/>
    </font>
    <font>
      <sz val="12"/>
      <color rgb="FF000000"/>
      <name val="Calibri"/>
      <family val="2"/>
      <scheme val="minor"/>
    </font>
    <font>
      <sz val="11"/>
      <name val="Arial"/>
      <family val="2"/>
    </font>
    <font>
      <sz val="11"/>
      <name val="Calibri"/>
      <family val="2"/>
      <scheme val="minor"/>
    </font>
    <font>
      <sz val="10"/>
      <color rgb="FFFF0000"/>
      <name val="Arial"/>
      <family val="2"/>
    </font>
    <font>
      <sz val="12"/>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9" tint="0.39997558519241921"/>
        <bgColor indexed="64"/>
      </patternFill>
    </fill>
  </fills>
  <borders count="49">
    <border>
      <left/>
      <right/>
      <top/>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dashed">
        <color auto="1"/>
      </bottom>
      <diagonal/>
    </border>
    <border>
      <left/>
      <right/>
      <top style="dashed">
        <color auto="1"/>
      </top>
      <bottom style="dashed">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theme="0"/>
      </right>
      <top/>
      <bottom/>
      <diagonal/>
    </border>
    <border>
      <left style="medium">
        <color theme="0"/>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dashed">
        <color auto="1"/>
      </bottom>
      <diagonal/>
    </border>
    <border>
      <left/>
      <right/>
      <top/>
      <bottom style="dotted">
        <color auto="1"/>
      </bottom>
      <diagonal/>
    </border>
    <border>
      <left style="medium">
        <color indexed="64"/>
      </left>
      <right/>
      <top/>
      <bottom style="dotted">
        <color auto="1"/>
      </bottom>
      <diagonal/>
    </border>
    <border>
      <left/>
      <right/>
      <top style="medium">
        <color indexed="64"/>
      </top>
      <bottom style="dotted">
        <color auto="1"/>
      </bottom>
      <diagonal/>
    </border>
    <border>
      <left style="thick">
        <color theme="0"/>
      </left>
      <right/>
      <top/>
      <bottom/>
      <diagonal/>
    </border>
    <border>
      <left style="thick">
        <color theme="0"/>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s>
  <cellStyleXfs count="7">
    <xf numFmtId="0" fontId="0" fillId="0" borderId="0"/>
    <xf numFmtId="9" fontId="1" fillId="0" borderId="0" applyFont="0" applyFill="0" applyBorder="0" applyAlignment="0" applyProtection="0"/>
    <xf numFmtId="0" fontId="3" fillId="0" borderId="0"/>
    <xf numFmtId="164" fontId="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cellStyleXfs>
  <cellXfs count="371">
    <xf numFmtId="0" fontId="0" fillId="0" borderId="0" xfId="0"/>
    <xf numFmtId="165" fontId="3" fillId="0" borderId="0" xfId="3" applyNumberFormat="1" applyFont="1" applyFill="1" applyBorder="1" applyAlignment="1" applyProtection="1">
      <alignment horizontal="center" vertical="center" wrapText="1"/>
    </xf>
    <xf numFmtId="0" fontId="2" fillId="0" borderId="0" xfId="0" applyFont="1"/>
    <xf numFmtId="9" fontId="3" fillId="0" borderId="0" xfId="2" applyNumberFormat="1" applyAlignment="1">
      <alignment vertical="center"/>
    </xf>
    <xf numFmtId="0" fontId="12" fillId="0" borderId="6" xfId="0" applyFont="1" applyBorder="1"/>
    <xf numFmtId="9" fontId="0" fillId="0" borderId="0" xfId="1" applyFont="1"/>
    <xf numFmtId="14" fontId="4" fillId="2" borderId="14" xfId="2" applyNumberFormat="1" applyFont="1" applyFill="1" applyBorder="1" applyAlignment="1" applyProtection="1">
      <alignment horizontal="left" vertical="top"/>
      <protection locked="0"/>
    </xf>
    <xf numFmtId="0" fontId="4" fillId="2" borderId="15" xfId="2" applyFont="1" applyFill="1" applyBorder="1" applyAlignment="1" applyProtection="1">
      <alignment horizontal="left" vertical="center"/>
      <protection locked="0"/>
    </xf>
    <xf numFmtId="0" fontId="14" fillId="2" borderId="22" xfId="0" applyFont="1" applyFill="1" applyBorder="1" applyAlignment="1" applyProtection="1">
      <alignment vertical="center"/>
      <protection locked="0"/>
    </xf>
    <xf numFmtId="0" fontId="14" fillId="2" borderId="22" xfId="0" applyFont="1" applyFill="1" applyBorder="1" applyAlignment="1" applyProtection="1">
      <alignment horizontal="center" vertical="center"/>
      <protection locked="0"/>
    </xf>
    <xf numFmtId="167" fontId="14" fillId="2" borderId="22" xfId="0" applyNumberFormat="1" applyFont="1" applyFill="1" applyBorder="1" applyAlignment="1" applyProtection="1">
      <alignment vertical="center"/>
      <protection locked="0"/>
    </xf>
    <xf numFmtId="167" fontId="3" fillId="2" borderId="18" xfId="3" applyNumberFormat="1" applyFont="1" applyFill="1" applyBorder="1" applyAlignment="1" applyProtection="1">
      <alignment vertical="center"/>
      <protection locked="0"/>
    </xf>
    <xf numFmtId="167" fontId="4" fillId="2" borderId="3" xfId="3" applyNumberFormat="1" applyFont="1" applyFill="1" applyBorder="1" applyAlignment="1" applyProtection="1">
      <alignment vertical="center"/>
      <protection locked="0"/>
    </xf>
    <xf numFmtId="170" fontId="4" fillId="2" borderId="3" xfId="3" applyNumberFormat="1" applyFont="1" applyFill="1" applyBorder="1" applyAlignment="1" applyProtection="1">
      <alignment vertical="center"/>
      <protection locked="0"/>
    </xf>
    <xf numFmtId="170" fontId="3" fillId="2" borderId="18" xfId="3" applyNumberFormat="1" applyFont="1" applyFill="1" applyBorder="1" applyAlignment="1" applyProtection="1">
      <alignment vertical="center"/>
      <protection locked="0"/>
    </xf>
    <xf numFmtId="170" fontId="3" fillId="0" borderId="0" xfId="3" applyNumberFormat="1" applyFont="1" applyFill="1" applyBorder="1" applyAlignment="1" applyProtection="1">
      <alignment vertical="center"/>
    </xf>
    <xf numFmtId="170" fontId="3" fillId="2" borderId="18" xfId="3" applyNumberFormat="1" applyFont="1" applyFill="1" applyBorder="1" applyAlignment="1" applyProtection="1">
      <alignment horizontal="center" vertical="center"/>
      <protection locked="0"/>
    </xf>
    <xf numFmtId="170" fontId="3" fillId="0" borderId="0" xfId="3" applyNumberFormat="1" applyFont="1" applyFill="1" applyBorder="1" applyAlignment="1" applyProtection="1">
      <alignment horizontal="center" vertical="center"/>
    </xf>
    <xf numFmtId="170" fontId="4" fillId="2" borderId="3" xfId="3" applyNumberFormat="1" applyFont="1" applyFill="1" applyBorder="1" applyAlignment="1" applyProtection="1">
      <alignment horizontal="center" vertical="center"/>
      <protection locked="0"/>
    </xf>
    <xf numFmtId="167" fontId="3" fillId="2" borderId="6" xfId="3" applyNumberFormat="1" applyFont="1" applyFill="1" applyBorder="1" applyAlignment="1" applyProtection="1">
      <alignment vertical="center"/>
      <protection locked="0"/>
    </xf>
    <xf numFmtId="171" fontId="3" fillId="2" borderId="0" xfId="5" applyNumberFormat="1" applyFont="1" applyFill="1" applyBorder="1" applyAlignment="1" applyProtection="1">
      <alignment vertical="center"/>
      <protection locked="0"/>
    </xf>
    <xf numFmtId="0" fontId="4" fillId="0" borderId="0" xfId="2" applyFont="1" applyAlignment="1" applyProtection="1">
      <alignment horizontal="left" vertical="top" wrapText="1"/>
    </xf>
    <xf numFmtId="0" fontId="3" fillId="0" borderId="0" xfId="2" applyAlignment="1" applyProtection="1">
      <alignment vertical="center"/>
    </xf>
    <xf numFmtId="0" fontId="4" fillId="0" borderId="0" xfId="2" applyFont="1" applyAlignment="1" applyProtection="1">
      <alignment horizontal="right" vertical="center"/>
    </xf>
    <xf numFmtId="0" fontId="0" fillId="0" borderId="0" xfId="0" applyProtection="1"/>
    <xf numFmtId="0" fontId="5" fillId="0" borderId="14" xfId="0" applyFont="1" applyBorder="1" applyAlignment="1" applyProtection="1">
      <alignment horizontal="left"/>
    </xf>
    <xf numFmtId="0" fontId="5" fillId="0" borderId="0" xfId="0" applyFont="1" applyProtection="1"/>
    <xf numFmtId="0" fontId="4" fillId="0" borderId="0" xfId="2" applyFont="1" applyAlignment="1" applyProtection="1">
      <alignment vertical="center"/>
    </xf>
    <xf numFmtId="0" fontId="4" fillId="0" borderId="15" xfId="2" applyFont="1" applyBorder="1" applyAlignment="1" applyProtection="1">
      <alignment vertical="center"/>
    </xf>
    <xf numFmtId="0" fontId="4" fillId="0" borderId="0" xfId="2" applyFont="1" applyAlignment="1" applyProtection="1">
      <alignment horizontal="center"/>
    </xf>
    <xf numFmtId="0" fontId="6" fillId="0" borderId="0" xfId="2" applyFont="1" applyProtection="1"/>
    <xf numFmtId="0" fontId="3" fillId="0" borderId="0" xfId="2" applyProtection="1"/>
    <xf numFmtId="0" fontId="3" fillId="0" borderId="0" xfId="2" applyAlignment="1" applyProtection="1">
      <alignment horizontal="center"/>
    </xf>
    <xf numFmtId="0" fontId="7" fillId="0" borderId="0" xfId="2" applyFont="1" applyAlignment="1" applyProtection="1">
      <alignment horizontal="center"/>
    </xf>
    <xf numFmtId="0" fontId="0" fillId="0" borderId="22" xfId="0" applyBorder="1" applyAlignment="1" applyProtection="1">
      <alignment wrapText="1"/>
    </xf>
    <xf numFmtId="172" fontId="0" fillId="0" borderId="22" xfId="5" applyNumberFormat="1" applyFont="1" applyBorder="1" applyProtection="1"/>
    <xf numFmtId="0" fontId="2" fillId="0" borderId="1" xfId="0" applyFont="1" applyBorder="1" applyProtection="1"/>
    <xf numFmtId="172" fontId="2" fillId="0" borderId="1" xfId="5" applyNumberFormat="1" applyFont="1" applyBorder="1" applyProtection="1"/>
    <xf numFmtId="171" fontId="0" fillId="0" borderId="0" xfId="5" applyNumberFormat="1" applyFont="1" applyProtection="1"/>
    <xf numFmtId="0" fontId="0" fillId="2" borderId="22" xfId="0" applyFill="1" applyBorder="1" applyProtection="1">
      <protection locked="0"/>
    </xf>
    <xf numFmtId="172" fontId="0" fillId="2" borderId="22" xfId="5" applyNumberFormat="1" applyFont="1" applyFill="1" applyBorder="1" applyProtection="1">
      <protection locked="0"/>
    </xf>
    <xf numFmtId="172" fontId="0" fillId="2" borderId="22" xfId="0" applyNumberFormat="1" applyFill="1" applyBorder="1" applyProtection="1">
      <protection locked="0"/>
    </xf>
    <xf numFmtId="0" fontId="2" fillId="0" borderId="0" xfId="0" applyFont="1" applyFill="1" applyBorder="1"/>
    <xf numFmtId="0" fontId="0" fillId="0" borderId="0" xfId="0" applyFont="1" applyFill="1" applyBorder="1"/>
    <xf numFmtId="172" fontId="0" fillId="0" borderId="0" xfId="5" applyNumberFormat="1" applyFont="1" applyFill="1" applyBorder="1"/>
    <xf numFmtId="0" fontId="24" fillId="0" borderId="17" xfId="0" applyFont="1" applyBorder="1" applyAlignment="1" applyProtection="1">
      <alignment horizontal="center"/>
    </xf>
    <xf numFmtId="16" fontId="2" fillId="0" borderId="5" xfId="0" applyNumberFormat="1" applyFont="1" applyFill="1" applyBorder="1" applyAlignment="1">
      <alignment horizontal="center"/>
    </xf>
    <xf numFmtId="0" fontId="2" fillId="0" borderId="5" xfId="0" applyFont="1" applyFill="1" applyBorder="1" applyAlignment="1">
      <alignment horizontal="center"/>
    </xf>
    <xf numFmtId="0" fontId="2" fillId="0" borderId="8" xfId="0" applyFont="1" applyFill="1" applyBorder="1" applyAlignment="1">
      <alignment horizontal="center"/>
    </xf>
    <xf numFmtId="0" fontId="2" fillId="0" borderId="9" xfId="0" applyFont="1" applyFill="1" applyBorder="1"/>
    <xf numFmtId="0" fontId="0" fillId="0" borderId="9" xfId="0" applyFont="1" applyFill="1" applyBorder="1"/>
    <xf numFmtId="172" fontId="0" fillId="0" borderId="9" xfId="5" applyNumberFormat="1" applyFont="1" applyFill="1" applyBorder="1"/>
    <xf numFmtId="0" fontId="0" fillId="0" borderId="0" xfId="0" applyFill="1"/>
    <xf numFmtId="0" fontId="0" fillId="0" borderId="35" xfId="0" applyBorder="1"/>
    <xf numFmtId="0" fontId="0" fillId="0" borderId="36" xfId="0" applyBorder="1" applyAlignment="1">
      <alignment wrapText="1"/>
    </xf>
    <xf numFmtId="0" fontId="25" fillId="9" borderId="35" xfId="0" applyFont="1" applyFill="1" applyBorder="1"/>
    <xf numFmtId="0" fontId="26" fillId="0" borderId="35" xfId="0" applyFont="1" applyBorder="1"/>
    <xf numFmtId="0" fontId="26" fillId="0" borderId="36" xfId="0" applyFont="1" applyBorder="1" applyAlignment="1">
      <alignment vertical="top" wrapText="1"/>
    </xf>
    <xf numFmtId="0" fontId="25" fillId="5" borderId="35" xfId="0" applyFont="1" applyFill="1" applyBorder="1"/>
    <xf numFmtId="0" fontId="25" fillId="5" borderId="36" xfId="0" applyFont="1" applyFill="1" applyBorder="1" applyAlignment="1">
      <alignment vertical="top" wrapText="1"/>
    </xf>
    <xf numFmtId="0" fontId="26" fillId="0" borderId="35" xfId="0" applyFont="1" applyFill="1" applyBorder="1"/>
    <xf numFmtId="0" fontId="26" fillId="0" borderId="36" xfId="0" applyFont="1" applyFill="1" applyBorder="1" applyAlignment="1">
      <alignment vertical="top" wrapText="1"/>
    </xf>
    <xf numFmtId="0" fontId="25" fillId="7" borderId="35" xfId="0" applyFont="1" applyFill="1" applyBorder="1"/>
    <xf numFmtId="0" fontId="25" fillId="7" borderId="36" xfId="0" applyFont="1" applyFill="1" applyBorder="1" applyAlignment="1">
      <alignment vertical="top" wrapText="1"/>
    </xf>
    <xf numFmtId="0" fontId="25" fillId="8" borderId="35" xfId="0" applyFont="1" applyFill="1" applyBorder="1"/>
    <xf numFmtId="0" fontId="25" fillId="8" borderId="36" xfId="0" applyFont="1" applyFill="1" applyBorder="1" applyAlignment="1">
      <alignment vertical="top" wrapText="1"/>
    </xf>
    <xf numFmtId="0" fontId="25" fillId="10" borderId="35" xfId="0" applyFont="1" applyFill="1" applyBorder="1" applyAlignment="1">
      <alignment vertical="top"/>
    </xf>
    <xf numFmtId="0" fontId="25" fillId="10" borderId="36" xfId="0" applyFont="1" applyFill="1" applyBorder="1" applyAlignment="1">
      <alignment vertical="top" wrapText="1"/>
    </xf>
    <xf numFmtId="0" fontId="26" fillId="0" borderId="36" xfId="0" applyFont="1" applyBorder="1" applyAlignment="1">
      <alignment wrapText="1"/>
    </xf>
    <xf numFmtId="0" fontId="0" fillId="0" borderId="36" xfId="0" applyBorder="1"/>
    <xf numFmtId="0" fontId="27" fillId="0" borderId="0" xfId="0" applyFont="1" applyAlignment="1">
      <alignment wrapText="1"/>
    </xf>
    <xf numFmtId="0" fontId="0" fillId="0" borderId="21" xfId="0" applyBorder="1" applyProtection="1"/>
    <xf numFmtId="170" fontId="14" fillId="2" borderId="22" xfId="4" applyNumberFormat="1" applyFont="1" applyFill="1" applyBorder="1" applyAlignment="1" applyProtection="1">
      <alignment horizontal="center" vertical="center"/>
      <protection locked="0"/>
    </xf>
    <xf numFmtId="4" fontId="14" fillId="2" borderId="22" xfId="0" applyNumberFormat="1" applyFont="1" applyFill="1" applyBorder="1" applyAlignment="1" applyProtection="1">
      <alignment horizontal="center" vertical="center"/>
      <protection locked="0"/>
    </xf>
    <xf numFmtId="170" fontId="28" fillId="2" borderId="22" xfId="4" applyNumberFormat="1" applyFont="1" applyFill="1" applyBorder="1" applyAlignment="1" applyProtection="1">
      <alignment horizontal="center" vertical="center"/>
      <protection locked="0"/>
    </xf>
    <xf numFmtId="4" fontId="28" fillId="2" borderId="22" xfId="0" applyNumberFormat="1" applyFont="1" applyFill="1" applyBorder="1" applyAlignment="1" applyProtection="1">
      <alignment horizontal="center" vertical="center"/>
      <protection locked="0"/>
    </xf>
    <xf numFmtId="0" fontId="30" fillId="0" borderId="0" xfId="2" applyFont="1" applyAlignment="1" applyProtection="1">
      <alignment horizontal="center" vertical="center" wrapText="1"/>
    </xf>
    <xf numFmtId="172" fontId="0" fillId="0" borderId="0" xfId="0" applyNumberFormat="1" applyProtection="1"/>
    <xf numFmtId="0" fontId="4" fillId="0" borderId="0" xfId="2" applyFont="1" applyBorder="1" applyAlignment="1" applyProtection="1">
      <alignment vertical="top" wrapText="1"/>
    </xf>
    <xf numFmtId="0" fontId="0" fillId="0" borderId="22" xfId="0" applyBorder="1" applyAlignment="1" applyProtection="1">
      <alignment horizontal="center"/>
    </xf>
    <xf numFmtId="0" fontId="14" fillId="2" borderId="23" xfId="0" applyFont="1" applyFill="1" applyBorder="1" applyAlignment="1" applyProtection="1">
      <alignment horizontal="center" vertical="center"/>
      <protection locked="0"/>
    </xf>
    <xf numFmtId="0" fontId="14" fillId="2" borderId="44" xfId="0" applyFont="1" applyFill="1" applyBorder="1" applyAlignment="1" applyProtection="1">
      <alignment horizontal="center" vertical="center"/>
      <protection locked="0"/>
    </xf>
    <xf numFmtId="0" fontId="4" fillId="0" borderId="2" xfId="2" applyFont="1" applyBorder="1" applyAlignment="1" applyProtection="1">
      <alignment horizontal="center" vertical="center"/>
    </xf>
    <xf numFmtId="170" fontId="3" fillId="0" borderId="4" xfId="3" applyNumberFormat="1" applyFont="1" applyBorder="1" applyAlignment="1" applyProtection="1">
      <alignment horizontal="center" vertical="center"/>
    </xf>
    <xf numFmtId="166" fontId="3" fillId="0" borderId="0" xfId="3" applyNumberFormat="1" applyFont="1" applyBorder="1" applyAlignment="1" applyProtection="1">
      <alignment horizontal="center" vertical="center"/>
    </xf>
    <xf numFmtId="170" fontId="3" fillId="0" borderId="0" xfId="3" applyNumberFormat="1" applyFont="1" applyBorder="1" applyAlignment="1" applyProtection="1">
      <alignment horizontal="center" vertical="center"/>
    </xf>
    <xf numFmtId="170" fontId="3" fillId="0" borderId="7" xfId="3" applyNumberFormat="1" applyFont="1" applyBorder="1" applyAlignment="1" applyProtection="1">
      <alignment horizontal="center" vertical="center"/>
    </xf>
    <xf numFmtId="0" fontId="4" fillId="0" borderId="5" xfId="2" applyFont="1" applyFill="1" applyBorder="1" applyAlignment="1" applyProtection="1">
      <alignment horizontal="center" vertical="top" wrapText="1"/>
    </xf>
    <xf numFmtId="0" fontId="4" fillId="0" borderId="5" xfId="2" applyFont="1" applyFill="1" applyBorder="1" applyAlignment="1" applyProtection="1">
      <alignment horizontal="center" vertical="top"/>
    </xf>
    <xf numFmtId="0" fontId="4" fillId="0" borderId="5" xfId="2" applyFont="1" applyBorder="1" applyAlignment="1" applyProtection="1">
      <alignment horizontal="center" vertical="top"/>
    </xf>
    <xf numFmtId="0" fontId="3" fillId="0" borderId="5" xfId="2" applyBorder="1" applyAlignment="1" applyProtection="1">
      <alignment vertical="center"/>
    </xf>
    <xf numFmtId="170" fontId="3" fillId="0" borderId="7" xfId="3" applyNumberFormat="1" applyFont="1" applyFill="1" applyBorder="1" applyAlignment="1" applyProtection="1">
      <alignment vertical="center"/>
    </xf>
    <xf numFmtId="0" fontId="3" fillId="0" borderId="8" xfId="2" applyBorder="1" applyAlignment="1" applyProtection="1">
      <alignment vertical="center"/>
    </xf>
    <xf numFmtId="170" fontId="4" fillId="0" borderId="9" xfId="3" applyNumberFormat="1" applyFont="1" applyFill="1" applyBorder="1" applyAlignment="1" applyProtection="1">
      <alignment horizontal="center" vertical="center"/>
    </xf>
    <xf numFmtId="170" fontId="4" fillId="0" borderId="10" xfId="3" applyNumberFormat="1" applyFont="1" applyFill="1" applyBorder="1" applyAlignment="1" applyProtection="1">
      <alignment horizontal="center" vertical="center"/>
    </xf>
    <xf numFmtId="0" fontId="3" fillId="0" borderId="0" xfId="2" applyAlignment="1" applyProtection="1">
      <alignment vertical="center" wrapText="1"/>
    </xf>
    <xf numFmtId="0" fontId="7" fillId="0" borderId="0" xfId="2" applyFont="1" applyAlignment="1" applyProtection="1">
      <alignment vertical="center" wrapText="1"/>
    </xf>
    <xf numFmtId="166" fontId="3" fillId="0" borderId="0" xfId="3" applyNumberFormat="1" applyFont="1" applyBorder="1" applyAlignment="1" applyProtection="1">
      <alignment horizontal="center" vertical="center" wrapText="1"/>
    </xf>
    <xf numFmtId="165" fontId="3" fillId="0" borderId="0" xfId="3" applyNumberFormat="1" applyFont="1" applyBorder="1" applyAlignment="1" applyProtection="1">
      <alignment horizontal="center" vertical="center" wrapText="1"/>
    </xf>
    <xf numFmtId="165" fontId="7" fillId="0" borderId="0" xfId="3" applyNumberFormat="1" applyFont="1" applyBorder="1" applyAlignment="1" applyProtection="1">
      <alignment horizontal="center" vertical="center" wrapText="1"/>
    </xf>
    <xf numFmtId="166" fontId="3" fillId="0" borderId="4" xfId="3" applyNumberFormat="1" applyFont="1" applyBorder="1" applyAlignment="1" applyProtection="1">
      <alignment horizontal="center" vertical="center"/>
    </xf>
    <xf numFmtId="166" fontId="3" fillId="0" borderId="7" xfId="3" applyNumberFormat="1" applyFont="1" applyBorder="1" applyAlignment="1" applyProtection="1">
      <alignment horizontal="center" vertical="center"/>
    </xf>
    <xf numFmtId="166" fontId="3" fillId="0" borderId="0" xfId="3" applyNumberFormat="1" applyFont="1" applyFill="1" applyBorder="1" applyAlignment="1" applyProtection="1">
      <alignment horizontal="center" vertical="center" wrapText="1"/>
    </xf>
    <xf numFmtId="166" fontId="3" fillId="0" borderId="7" xfId="3" applyNumberFormat="1" applyFont="1" applyBorder="1" applyAlignment="1" applyProtection="1">
      <alignment horizontal="center" vertical="center" wrapText="1"/>
    </xf>
    <xf numFmtId="0" fontId="4" fillId="0" borderId="5" xfId="2" applyFont="1" applyBorder="1" applyAlignment="1" applyProtection="1">
      <alignment horizontal="center" vertical="top" wrapText="1"/>
    </xf>
    <xf numFmtId="167" fontId="3" fillId="0" borderId="7" xfId="3" applyNumberFormat="1" applyFont="1" applyFill="1" applyBorder="1" applyAlignment="1" applyProtection="1">
      <alignment vertical="center" wrapText="1"/>
    </xf>
    <xf numFmtId="170" fontId="4" fillId="0" borderId="9" xfId="3" applyNumberFormat="1" applyFont="1" applyFill="1" applyBorder="1" applyAlignment="1" applyProtection="1">
      <alignment vertical="center"/>
    </xf>
    <xf numFmtId="170" fontId="4" fillId="0" borderId="10" xfId="3" applyNumberFormat="1" applyFont="1" applyFill="1" applyBorder="1" applyAlignment="1" applyProtection="1">
      <alignment vertical="center"/>
    </xf>
    <xf numFmtId="0" fontId="4" fillId="0" borderId="0" xfId="2" applyFont="1" applyAlignment="1" applyProtection="1">
      <alignment horizontal="left" vertical="center" wrapText="1"/>
    </xf>
    <xf numFmtId="16" fontId="4" fillId="0" borderId="2" xfId="2" quotePrefix="1" applyNumberFormat="1" applyFont="1" applyFill="1" applyBorder="1" applyAlignment="1" applyProtection="1">
      <alignment horizontal="center" vertical="center"/>
    </xf>
    <xf numFmtId="0" fontId="4" fillId="0" borderId="3" xfId="2" applyFont="1" applyFill="1" applyBorder="1" applyAlignment="1" applyProtection="1">
      <alignment horizontal="left" vertical="center"/>
    </xf>
    <xf numFmtId="0" fontId="9" fillId="0" borderId="3" xfId="2" applyFont="1" applyFill="1" applyBorder="1" applyAlignment="1" applyProtection="1">
      <alignment vertical="center"/>
    </xf>
    <xf numFmtId="166" fontId="10" fillId="0" borderId="3" xfId="3" applyNumberFormat="1" applyFont="1" applyFill="1" applyBorder="1" applyAlignment="1" applyProtection="1">
      <alignment horizontal="center" vertical="center"/>
    </xf>
    <xf numFmtId="166" fontId="3" fillId="0" borderId="3" xfId="3" applyNumberFormat="1" applyFont="1" applyFill="1" applyBorder="1" applyAlignment="1" applyProtection="1">
      <alignment horizontal="center" vertical="center"/>
    </xf>
    <xf numFmtId="170" fontId="4" fillId="0" borderId="4" xfId="3" applyNumberFormat="1" applyFont="1" applyFill="1" applyBorder="1" applyAlignment="1" applyProtection="1">
      <alignment vertical="center"/>
    </xf>
    <xf numFmtId="16" fontId="3" fillId="0" borderId="5" xfId="2" quotePrefix="1" applyNumberFormat="1" applyFont="1" applyFill="1" applyBorder="1" applyAlignment="1" applyProtection="1">
      <alignment horizontal="center" vertical="center"/>
    </xf>
    <xf numFmtId="0" fontId="10" fillId="0" borderId="0" xfId="2" applyFont="1" applyFill="1" applyBorder="1" applyAlignment="1" applyProtection="1">
      <alignment vertical="center"/>
    </xf>
    <xf numFmtId="0" fontId="9" fillId="0" borderId="0" xfId="2" applyFont="1" applyFill="1" applyBorder="1" applyAlignment="1" applyProtection="1">
      <alignment vertical="center"/>
    </xf>
    <xf numFmtId="166" fontId="3" fillId="0" borderId="0" xfId="3" applyNumberFormat="1" applyFont="1" applyFill="1" applyBorder="1" applyAlignment="1" applyProtection="1">
      <alignment horizontal="center" vertical="center"/>
    </xf>
    <xf numFmtId="170" fontId="4" fillId="0" borderId="7" xfId="3" applyNumberFormat="1" applyFont="1" applyFill="1" applyBorder="1" applyAlignment="1" applyProtection="1">
      <alignment vertical="center"/>
    </xf>
    <xf numFmtId="0" fontId="3" fillId="0" borderId="5" xfId="2" quotePrefix="1" applyFont="1" applyFill="1" applyBorder="1" applyAlignment="1" applyProtection="1">
      <alignment horizontal="center" vertical="center"/>
    </xf>
    <xf numFmtId="0" fontId="3" fillId="0" borderId="0" xfId="2" applyFont="1" applyFill="1" applyBorder="1" applyAlignment="1" applyProtection="1">
      <alignment horizontal="left" vertical="center"/>
    </xf>
    <xf numFmtId="166" fontId="10" fillId="0" borderId="0" xfId="3" applyNumberFormat="1" applyFont="1" applyFill="1" applyBorder="1" applyAlignment="1" applyProtection="1">
      <alignment horizontal="center" vertical="center"/>
    </xf>
    <xf numFmtId="0" fontId="3" fillId="0" borderId="8" xfId="2" quotePrefix="1" applyFont="1" applyFill="1" applyBorder="1" applyAlignment="1" applyProtection="1">
      <alignment horizontal="center" vertical="center"/>
    </xf>
    <xf numFmtId="0" fontId="10" fillId="0" borderId="9" xfId="2" applyFont="1" applyFill="1" applyBorder="1" applyAlignment="1" applyProtection="1">
      <alignment vertical="center"/>
    </xf>
    <xf numFmtId="0" fontId="9" fillId="0" borderId="9" xfId="2" applyFont="1" applyFill="1" applyBorder="1" applyAlignment="1" applyProtection="1">
      <alignment vertical="center"/>
    </xf>
    <xf numFmtId="166" fontId="10" fillId="0" borderId="9" xfId="3" applyNumberFormat="1" applyFont="1" applyFill="1" applyBorder="1" applyAlignment="1" applyProtection="1">
      <alignment horizontal="center" vertical="center"/>
    </xf>
    <xf numFmtId="166" fontId="3" fillId="0" borderId="9" xfId="3" applyNumberFormat="1" applyFont="1" applyFill="1" applyBorder="1" applyAlignment="1" applyProtection="1">
      <alignment horizontal="center" vertical="center"/>
    </xf>
    <xf numFmtId="0" fontId="4" fillId="0" borderId="9" xfId="2" applyFont="1" applyBorder="1" applyAlignment="1" applyProtection="1">
      <alignment horizontal="center" vertical="center"/>
    </xf>
    <xf numFmtId="0" fontId="4" fillId="0" borderId="3" xfId="2" applyFont="1" applyBorder="1" applyAlignment="1" applyProtection="1">
      <alignment horizontal="left" vertical="center"/>
    </xf>
    <xf numFmtId="0" fontId="0" fillId="0" borderId="8" xfId="0" applyFill="1" applyBorder="1" applyAlignment="1" applyProtection="1">
      <alignment horizontal="center"/>
    </xf>
    <xf numFmtId="0" fontId="3" fillId="0" borderId="11" xfId="2" applyBorder="1" applyProtection="1"/>
    <xf numFmtId="0" fontId="3" fillId="0" borderId="17" xfId="2" applyBorder="1" applyProtection="1"/>
    <xf numFmtId="170" fontId="3" fillId="0" borderId="12" xfId="2" applyNumberFormat="1" applyBorder="1" applyProtection="1"/>
    <xf numFmtId="0" fontId="4" fillId="0" borderId="16" xfId="2" applyFont="1" applyBorder="1" applyAlignment="1" applyProtection="1">
      <alignment horizontal="center" vertical="center"/>
    </xf>
    <xf numFmtId="0" fontId="9" fillId="0" borderId="17" xfId="2" applyFont="1" applyBorder="1" applyAlignment="1" applyProtection="1">
      <alignment vertical="center"/>
    </xf>
    <xf numFmtId="0" fontId="11" fillId="0" borderId="0" xfId="2" applyFont="1" applyProtection="1"/>
    <xf numFmtId="170" fontId="3" fillId="2" borderId="7" xfId="3" applyNumberFormat="1" applyFont="1" applyFill="1" applyBorder="1" applyAlignment="1" applyProtection="1">
      <alignment horizontal="center" vertical="center" wrapText="1"/>
      <protection locked="0"/>
    </xf>
    <xf numFmtId="167" fontId="4" fillId="0" borderId="12" xfId="2" applyNumberFormat="1" applyFont="1" applyFill="1" applyBorder="1" applyAlignment="1" applyProtection="1">
      <alignment vertical="center"/>
    </xf>
    <xf numFmtId="170" fontId="4" fillId="0" borderId="3" xfId="3" applyNumberFormat="1" applyFont="1" applyFill="1" applyBorder="1" applyAlignment="1" applyProtection="1">
      <alignment vertical="center"/>
    </xf>
    <xf numFmtId="170" fontId="3" fillId="0" borderId="18" xfId="3" applyNumberFormat="1" applyFont="1" applyFill="1" applyBorder="1" applyAlignment="1" applyProtection="1">
      <alignment vertical="center"/>
    </xf>
    <xf numFmtId="170" fontId="3" fillId="0" borderId="7" xfId="3" applyNumberFormat="1" applyFont="1" applyFill="1" applyBorder="1" applyAlignment="1" applyProtection="1">
      <alignment horizontal="center" vertical="center"/>
    </xf>
    <xf numFmtId="167" fontId="3" fillId="0" borderId="0" xfId="3" applyNumberFormat="1" applyFont="1" applyBorder="1" applyAlignment="1" applyProtection="1">
      <alignment vertical="center"/>
    </xf>
    <xf numFmtId="167" fontId="3" fillId="0" borderId="7" xfId="3" applyNumberFormat="1" applyFont="1" applyBorder="1" applyAlignment="1" applyProtection="1">
      <alignment vertical="center"/>
    </xf>
    <xf numFmtId="167" fontId="3" fillId="0" borderId="0" xfId="3" applyNumberFormat="1" applyFont="1" applyBorder="1" applyAlignment="1" applyProtection="1">
      <alignment vertical="center" wrapText="1"/>
    </xf>
    <xf numFmtId="167" fontId="3" fillId="0" borderId="7" xfId="3" applyNumberFormat="1" applyFont="1" applyBorder="1" applyAlignment="1" applyProtection="1">
      <alignment vertical="center" wrapText="1"/>
    </xf>
    <xf numFmtId="166" fontId="3" fillId="0" borderId="7" xfId="3" applyNumberFormat="1" applyFont="1" applyFill="1" applyBorder="1" applyAlignment="1" applyProtection="1">
      <alignment horizontal="center" vertical="center" wrapText="1"/>
    </xf>
    <xf numFmtId="0" fontId="4" fillId="0" borderId="11" xfId="2" applyFont="1" applyBorder="1" applyAlignment="1" applyProtection="1">
      <alignment horizontal="center" vertical="center"/>
    </xf>
    <xf numFmtId="0" fontId="4" fillId="0" borderId="11" xfId="2" applyFont="1" applyBorder="1" applyAlignment="1" applyProtection="1">
      <alignment horizontal="left" vertical="center"/>
    </xf>
    <xf numFmtId="0" fontId="9" fillId="0" borderId="11" xfId="2" applyFont="1" applyBorder="1" applyAlignment="1" applyProtection="1">
      <alignment vertical="center"/>
    </xf>
    <xf numFmtId="166" fontId="10" fillId="0" borderId="11" xfId="3" applyNumberFormat="1" applyFont="1" applyFill="1" applyBorder="1" applyAlignment="1" applyProtection="1">
      <alignment horizontal="center" vertical="center"/>
    </xf>
    <xf numFmtId="166" fontId="3" fillId="0" borderId="11" xfId="3" applyNumberFormat="1" applyFont="1" applyFill="1" applyBorder="1" applyAlignment="1" applyProtection="1">
      <alignment horizontal="center" vertical="center"/>
    </xf>
    <xf numFmtId="170" fontId="4" fillId="0" borderId="11" xfId="3" applyNumberFormat="1" applyFont="1" applyFill="1" applyBorder="1" applyAlignment="1" applyProtection="1">
      <alignment horizontal="center" vertical="center"/>
    </xf>
    <xf numFmtId="0" fontId="3" fillId="0" borderId="0" xfId="2" applyBorder="1" applyAlignment="1" applyProtection="1">
      <alignment vertical="center"/>
    </xf>
    <xf numFmtId="0" fontId="3" fillId="0" borderId="9" xfId="2" applyFont="1" applyFill="1" applyBorder="1" applyAlignment="1" applyProtection="1">
      <alignment horizontal="left" vertical="center"/>
    </xf>
    <xf numFmtId="0" fontId="3" fillId="0" borderId="9" xfId="2" applyBorder="1" applyAlignment="1" applyProtection="1">
      <alignment vertical="center"/>
    </xf>
    <xf numFmtId="0" fontId="0" fillId="0" borderId="0" xfId="0" applyFill="1" applyBorder="1" applyAlignment="1" applyProtection="1">
      <alignment horizontal="center"/>
    </xf>
    <xf numFmtId="0" fontId="3" fillId="0" borderId="0" xfId="2" applyBorder="1" applyAlignment="1" applyProtection="1">
      <alignment horizontal="left" vertical="center" wrapText="1"/>
    </xf>
    <xf numFmtId="0" fontId="5" fillId="0" borderId="0" xfId="0" applyFont="1" applyBorder="1" applyProtection="1"/>
    <xf numFmtId="9" fontId="0" fillId="0" borderId="0" xfId="1" applyFont="1" applyBorder="1" applyAlignment="1" applyProtection="1">
      <alignment horizontal="center"/>
    </xf>
    <xf numFmtId="167" fontId="3" fillId="0" borderId="0" xfId="3" applyNumberFormat="1" applyFont="1" applyFill="1" applyBorder="1" applyAlignment="1" applyProtection="1">
      <alignment vertical="center"/>
    </xf>
    <xf numFmtId="0" fontId="14" fillId="0" borderId="0" xfId="0" applyFont="1" applyProtection="1"/>
    <xf numFmtId="0" fontId="14" fillId="4" borderId="22" xfId="0" applyFont="1" applyFill="1" applyBorder="1" applyAlignment="1" applyProtection="1">
      <alignment horizontal="center" vertical="center"/>
    </xf>
    <xf numFmtId="0" fontId="14" fillId="4" borderId="22" xfId="0" applyFont="1" applyFill="1" applyBorder="1" applyAlignment="1" applyProtection="1">
      <alignment horizontal="center" textRotation="90" wrapText="1"/>
    </xf>
    <xf numFmtId="0" fontId="14" fillId="3" borderId="22" xfId="0" applyFont="1" applyFill="1" applyBorder="1" applyAlignment="1" applyProtection="1">
      <alignment horizontal="center" textRotation="90" wrapText="1"/>
    </xf>
    <xf numFmtId="0" fontId="14" fillId="3" borderId="23" xfId="0" applyFont="1" applyFill="1" applyBorder="1" applyAlignment="1" applyProtection="1">
      <alignment horizontal="center" textRotation="90" wrapText="1"/>
    </xf>
    <xf numFmtId="0" fontId="14" fillId="5" borderId="22" xfId="0" applyFont="1" applyFill="1" applyBorder="1" applyAlignment="1" applyProtection="1">
      <alignment horizontal="center" vertical="center" wrapText="1"/>
    </xf>
    <xf numFmtId="0" fontId="14" fillId="6" borderId="22" xfId="0" applyFont="1" applyFill="1" applyBorder="1" applyAlignment="1" applyProtection="1">
      <alignment horizontal="center" vertical="center" wrapText="1"/>
    </xf>
    <xf numFmtId="173" fontId="14" fillId="3" borderId="23" xfId="4" applyNumberFormat="1" applyFont="1" applyFill="1" applyBorder="1" applyAlignment="1" applyProtection="1">
      <alignment horizontal="center" wrapText="1"/>
    </xf>
    <xf numFmtId="169" fontId="28" fillId="11" borderId="44" xfId="0" applyNumberFormat="1" applyFont="1" applyFill="1" applyBorder="1" applyAlignment="1" applyProtection="1">
      <alignment horizontal="center" vertical="center" wrapText="1"/>
    </xf>
    <xf numFmtId="0" fontId="14" fillId="0" borderId="0" xfId="0" applyFont="1" applyAlignment="1" applyProtection="1">
      <alignment horizontal="center" vertical="center" wrapText="1"/>
    </xf>
    <xf numFmtId="0" fontId="17" fillId="0" borderId="0" xfId="0" applyFont="1" applyAlignment="1" applyProtection="1">
      <alignment horizontal="center" vertical="center" wrapText="1"/>
    </xf>
    <xf numFmtId="0" fontId="14" fillId="0" borderId="43" xfId="0" applyFont="1" applyBorder="1" applyProtection="1"/>
    <xf numFmtId="9" fontId="17" fillId="0" borderId="0" xfId="0" applyNumberFormat="1" applyFont="1" applyAlignment="1" applyProtection="1">
      <alignment horizontal="center" vertical="center"/>
    </xf>
    <xf numFmtId="0" fontId="14" fillId="0" borderId="22" xfId="0" applyFont="1" applyBorder="1" applyAlignment="1" applyProtection="1">
      <alignment horizontal="center" vertical="center"/>
    </xf>
    <xf numFmtId="167" fontId="14" fillId="0" borderId="22" xfId="0" applyNumberFormat="1" applyFont="1" applyBorder="1" applyAlignment="1" applyProtection="1">
      <alignment vertical="center"/>
    </xf>
    <xf numFmtId="167" fontId="14" fillId="0" borderId="22" xfId="0" applyNumberFormat="1" applyFont="1" applyBorder="1" applyAlignment="1" applyProtection="1">
      <alignment horizontal="center" vertical="center"/>
    </xf>
    <xf numFmtId="0" fontId="0" fillId="0" borderId="0" xfId="0" applyAlignment="1" applyProtection="1">
      <alignment vertical="center"/>
    </xf>
    <xf numFmtId="167" fontId="14" fillId="0" borderId="0" xfId="0" applyNumberFormat="1" applyFont="1" applyProtection="1"/>
    <xf numFmtId="167" fontId="0" fillId="0" borderId="0" xfId="0" applyNumberFormat="1" applyProtection="1"/>
    <xf numFmtId="0" fontId="14" fillId="0" borderId="0" xfId="0" applyFont="1" applyAlignment="1" applyProtection="1">
      <alignment horizontal="center"/>
    </xf>
    <xf numFmtId="0" fontId="15" fillId="4" borderId="22" xfId="0" applyFont="1" applyFill="1" applyBorder="1" applyAlignment="1" applyProtection="1">
      <alignment horizontal="center"/>
    </xf>
    <xf numFmtId="0" fontId="15" fillId="4" borderId="23" xfId="0" applyFont="1" applyFill="1" applyBorder="1" applyAlignment="1" applyProtection="1">
      <alignment horizontal="center"/>
    </xf>
    <xf numFmtId="0" fontId="15" fillId="4" borderId="44" xfId="0" applyFont="1" applyFill="1" applyBorder="1" applyAlignment="1" applyProtection="1">
      <alignment horizontal="center"/>
    </xf>
    <xf numFmtId="167" fontId="15" fillId="4" borderId="22" xfId="0" applyNumberFormat="1" applyFont="1" applyFill="1" applyBorder="1" applyAlignment="1" applyProtection="1">
      <alignment vertical="center"/>
    </xf>
    <xf numFmtId="167" fontId="15" fillId="4" borderId="22" xfId="0" applyNumberFormat="1" applyFont="1" applyFill="1" applyBorder="1" applyAlignment="1" applyProtection="1">
      <alignment horizontal="center" vertical="center"/>
    </xf>
    <xf numFmtId="0" fontId="0" fillId="0" borderId="0" xfId="0" applyAlignment="1" applyProtection="1">
      <alignment horizontal="center"/>
    </xf>
    <xf numFmtId="0" fontId="14" fillId="0" borderId="0" xfId="0" quotePrefix="1" applyFont="1" applyProtection="1"/>
    <xf numFmtId="0" fontId="0" fillId="0" borderId="43" xfId="0" applyBorder="1" applyProtection="1"/>
    <xf numFmtId="168" fontId="4" fillId="0" borderId="3" xfId="3" applyNumberFormat="1" applyFont="1" applyFill="1" applyBorder="1" applyAlignment="1" applyProtection="1">
      <alignment horizontal="right" vertical="center"/>
    </xf>
    <xf numFmtId="167" fontId="3" fillId="0" borderId="4" xfId="3" applyNumberFormat="1" applyFont="1" applyBorder="1" applyAlignment="1" applyProtection="1">
      <alignment horizontal="right" vertical="center"/>
    </xf>
    <xf numFmtId="167" fontId="3" fillId="0" borderId="0" xfId="3" applyNumberFormat="1" applyFont="1" applyBorder="1" applyAlignment="1" applyProtection="1">
      <alignment horizontal="right" vertical="center"/>
    </xf>
    <xf numFmtId="167" fontId="3" fillId="0" borderId="7" xfId="3" applyNumberFormat="1" applyFont="1" applyBorder="1" applyAlignment="1" applyProtection="1">
      <alignment horizontal="right" vertical="center"/>
    </xf>
    <xf numFmtId="16" fontId="4" fillId="0" borderId="5" xfId="2" quotePrefix="1" applyNumberFormat="1" applyFont="1" applyBorder="1" applyAlignment="1" applyProtection="1">
      <alignment horizontal="center" vertical="top"/>
    </xf>
    <xf numFmtId="168" fontId="3" fillId="0" borderId="18" xfId="3" applyNumberFormat="1" applyFont="1" applyFill="1" applyBorder="1" applyAlignment="1" applyProtection="1">
      <alignment horizontal="right" vertical="center"/>
    </xf>
    <xf numFmtId="167" fontId="3" fillId="0" borderId="40" xfId="3" applyNumberFormat="1" applyFont="1" applyBorder="1" applyAlignment="1" applyProtection="1">
      <alignment horizontal="right" vertical="center" wrapText="1"/>
    </xf>
    <xf numFmtId="167" fontId="3" fillId="0" borderId="7" xfId="3" applyNumberFormat="1" applyFont="1" applyBorder="1" applyAlignment="1" applyProtection="1">
      <alignment horizontal="right" vertical="center" wrapText="1"/>
    </xf>
    <xf numFmtId="168" fontId="3" fillId="0" borderId="40" xfId="3" applyNumberFormat="1" applyFont="1" applyBorder="1" applyAlignment="1" applyProtection="1">
      <alignment horizontal="right" vertical="center"/>
    </xf>
    <xf numFmtId="168" fontId="3" fillId="0" borderId="7" xfId="3" applyNumberFormat="1" applyFont="1" applyBorder="1" applyAlignment="1" applyProtection="1">
      <alignment horizontal="right" vertical="center"/>
    </xf>
    <xf numFmtId="168" fontId="3" fillId="0" borderId="40" xfId="4" applyNumberFormat="1" applyFont="1" applyFill="1" applyBorder="1" applyAlignment="1" applyProtection="1">
      <alignment horizontal="right" vertical="center"/>
    </xf>
    <xf numFmtId="168" fontId="3" fillId="0" borderId="7" xfId="4" applyNumberFormat="1" applyFont="1" applyFill="1" applyBorder="1" applyAlignment="1" applyProtection="1">
      <alignment horizontal="right" vertical="center"/>
    </xf>
    <xf numFmtId="0" fontId="4" fillId="0" borderId="9" xfId="2" applyFont="1" applyFill="1" applyBorder="1" applyAlignment="1" applyProtection="1">
      <alignment vertical="center"/>
    </xf>
    <xf numFmtId="168" fontId="3" fillId="0" borderId="9" xfId="4" applyNumberFormat="1" applyFont="1" applyFill="1" applyBorder="1" applyAlignment="1" applyProtection="1">
      <alignment horizontal="right" vertical="center"/>
    </xf>
    <xf numFmtId="0" fontId="4" fillId="0" borderId="37" xfId="2" quotePrefix="1" applyFont="1" applyBorder="1" applyAlignment="1" applyProtection="1">
      <alignment horizontal="center" vertical="top"/>
    </xf>
    <xf numFmtId="168" fontId="3" fillId="0" borderId="39" xfId="3" applyNumberFormat="1" applyFont="1" applyFill="1" applyBorder="1" applyAlignment="1" applyProtection="1">
      <alignment horizontal="right" vertical="center"/>
    </xf>
    <xf numFmtId="168" fontId="3" fillId="0" borderId="42" xfId="3" applyNumberFormat="1" applyFont="1" applyBorder="1" applyAlignment="1" applyProtection="1">
      <alignment horizontal="right" vertical="center"/>
    </xf>
    <xf numFmtId="168" fontId="3" fillId="0" borderId="38" xfId="3" applyNumberFormat="1" applyFont="1" applyBorder="1" applyAlignment="1" applyProtection="1">
      <alignment horizontal="right" vertical="center"/>
    </xf>
    <xf numFmtId="168" fontId="4" fillId="0" borderId="9" xfId="4" applyNumberFormat="1" applyFont="1" applyFill="1" applyBorder="1" applyAlignment="1" applyProtection="1">
      <alignment horizontal="right" vertical="center"/>
    </xf>
    <xf numFmtId="0" fontId="14" fillId="4" borderId="22" xfId="0" applyFont="1" applyFill="1" applyBorder="1" applyAlignment="1" applyProtection="1">
      <alignment horizontal="center" vertical="center" wrapText="1"/>
    </xf>
    <xf numFmtId="0" fontId="14" fillId="0" borderId="20" xfId="0" applyFont="1" applyBorder="1" applyAlignment="1" applyProtection="1">
      <alignment horizontal="center" vertical="center"/>
    </xf>
    <xf numFmtId="0" fontId="16" fillId="0" borderId="21" xfId="0" applyFont="1" applyBorder="1" applyAlignment="1" applyProtection="1">
      <alignment horizontal="left" vertical="center"/>
    </xf>
    <xf numFmtId="0" fontId="16" fillId="0" borderId="21" xfId="0" applyFont="1" applyBorder="1" applyAlignment="1" applyProtection="1">
      <alignment horizontal="center" vertical="center" wrapText="1"/>
    </xf>
    <xf numFmtId="0" fontId="14" fillId="0" borderId="22" xfId="0" applyFont="1" applyFill="1" applyBorder="1" applyAlignment="1" applyProtection="1">
      <alignment vertical="center"/>
    </xf>
    <xf numFmtId="170" fontId="14" fillId="0" borderId="22" xfId="4" applyNumberFormat="1" applyFont="1" applyFill="1" applyBorder="1" applyAlignment="1" applyProtection="1">
      <alignment horizontal="center" vertical="center"/>
    </xf>
    <xf numFmtId="170" fontId="14" fillId="0" borderId="22" xfId="4" applyNumberFormat="1" applyFont="1" applyBorder="1" applyAlignment="1" applyProtection="1">
      <alignment horizontal="center" vertical="center"/>
    </xf>
    <xf numFmtId="170" fontId="6" fillId="0" borderId="27" xfId="0" applyNumberFormat="1" applyFont="1" applyFill="1" applyBorder="1" applyAlignment="1" applyProtection="1"/>
    <xf numFmtId="170" fontId="6" fillId="0" borderId="32" xfId="0" applyNumberFormat="1" applyFont="1" applyFill="1" applyBorder="1" applyAlignment="1" applyProtection="1"/>
    <xf numFmtId="4" fontId="15" fillId="4" borderId="30" xfId="0" applyNumberFormat="1" applyFont="1" applyFill="1" applyBorder="1" applyAlignment="1" applyProtection="1">
      <alignment horizontal="center"/>
    </xf>
    <xf numFmtId="170" fontId="6" fillId="0" borderId="0" xfId="0" applyNumberFormat="1" applyFont="1" applyFill="1" applyBorder="1" applyAlignment="1" applyProtection="1"/>
    <xf numFmtId="170" fontId="6" fillId="0" borderId="26" xfId="0" applyNumberFormat="1" applyFont="1" applyFill="1" applyBorder="1" applyAlignment="1" applyProtection="1"/>
    <xf numFmtId="4" fontId="15" fillId="4" borderId="22" xfId="0" applyNumberFormat="1" applyFont="1" applyFill="1" applyBorder="1" applyAlignment="1" applyProtection="1">
      <alignment horizontal="center"/>
    </xf>
    <xf numFmtId="4" fontId="28" fillId="0" borderId="22" xfId="0" applyNumberFormat="1" applyFont="1" applyBorder="1" applyAlignment="1" applyProtection="1">
      <alignment horizontal="center" vertical="center"/>
    </xf>
    <xf numFmtId="170" fontId="28" fillId="0" borderId="22" xfId="4" applyNumberFormat="1" applyFont="1" applyBorder="1" applyAlignment="1" applyProtection="1">
      <alignment horizontal="center" vertical="center"/>
    </xf>
    <xf numFmtId="170" fontId="28" fillId="0" borderId="22" xfId="4" applyNumberFormat="1" applyFont="1" applyFill="1" applyBorder="1" applyAlignment="1" applyProtection="1">
      <alignment horizontal="center" vertical="center"/>
    </xf>
    <xf numFmtId="0" fontId="29" fillId="0" borderId="22" xfId="0" applyFont="1" applyBorder="1" applyAlignment="1" applyProtection="1">
      <alignment vertical="center"/>
    </xf>
    <xf numFmtId="170" fontId="0" fillId="0" borderId="0" xfId="0" applyNumberFormat="1" applyProtection="1"/>
    <xf numFmtId="0" fontId="15" fillId="4" borderId="3" xfId="0" applyFont="1" applyFill="1" applyBorder="1" applyAlignment="1" applyProtection="1">
      <alignment horizontal="center"/>
    </xf>
    <xf numFmtId="0" fontId="15" fillId="4" borderId="3" xfId="0" applyFont="1" applyFill="1" applyBorder="1" applyAlignment="1" applyProtection="1"/>
    <xf numFmtId="0" fontId="15" fillId="4" borderId="4" xfId="0" applyFont="1" applyFill="1" applyBorder="1" applyAlignment="1" applyProtection="1"/>
    <xf numFmtId="4" fontId="14" fillId="0" borderId="9" xfId="0" applyNumberFormat="1" applyFont="1" applyBorder="1" applyAlignment="1" applyProtection="1">
      <alignment horizontal="center"/>
    </xf>
    <xf numFmtId="170" fontId="14" fillId="0" borderId="9" xfId="4" applyNumberFormat="1" applyFont="1" applyFill="1" applyBorder="1" applyAlignment="1" applyProtection="1">
      <alignment horizontal="center"/>
    </xf>
    <xf numFmtId="170" fontId="6" fillId="0" borderId="9" xfId="0" applyNumberFormat="1" applyFont="1" applyBorder="1" applyAlignment="1" applyProtection="1">
      <alignment horizontal="center" vertical="center"/>
    </xf>
    <xf numFmtId="0" fontId="0" fillId="0" borderId="9" xfId="0" applyBorder="1" applyProtection="1"/>
    <xf numFmtId="170" fontId="6" fillId="0" borderId="10" xfId="0" applyNumberFormat="1" applyFont="1" applyFill="1" applyBorder="1" applyAlignment="1" applyProtection="1"/>
    <xf numFmtId="170" fontId="29" fillId="2" borderId="22" xfId="4" applyNumberFormat="1" applyFont="1" applyFill="1" applyBorder="1" applyAlignment="1" applyProtection="1">
      <alignment vertical="center"/>
      <protection locked="0"/>
    </xf>
    <xf numFmtId="0" fontId="3" fillId="0" borderId="0" xfId="2" applyFont="1" applyFill="1" applyBorder="1" applyAlignment="1" applyProtection="1">
      <alignment horizontal="left" vertical="center" wrapText="1"/>
    </xf>
    <xf numFmtId="0" fontId="3" fillId="0" borderId="7" xfId="2" applyFont="1" applyFill="1" applyBorder="1" applyAlignment="1" applyProtection="1">
      <alignment horizontal="left" vertical="center" wrapText="1"/>
    </xf>
    <xf numFmtId="0" fontId="3" fillId="0" borderId="0" xfId="0" applyFont="1" applyFill="1" applyBorder="1" applyAlignment="1" applyProtection="1">
      <alignment horizontal="right" vertical="center" wrapText="1"/>
    </xf>
    <xf numFmtId="0" fontId="8" fillId="0" borderId="0" xfId="0" applyFont="1" applyFill="1" applyBorder="1" applyAlignment="1" applyProtection="1">
      <alignment horizontal="left" vertical="center" wrapText="1"/>
    </xf>
    <xf numFmtId="0" fontId="4" fillId="0" borderId="5" xfId="2" applyFont="1" applyBorder="1" applyAlignment="1" applyProtection="1">
      <alignment horizontal="center" vertical="center"/>
    </xf>
    <xf numFmtId="170" fontId="10" fillId="0" borderId="0" xfId="3" applyNumberFormat="1" applyFont="1" applyBorder="1" applyAlignment="1" applyProtection="1">
      <alignment horizontal="left" vertical="center"/>
    </xf>
    <xf numFmtId="0" fontId="4" fillId="0" borderId="33" xfId="2" applyFont="1" applyBorder="1" applyAlignment="1" applyProtection="1">
      <alignment horizontal="center" vertical="top"/>
    </xf>
    <xf numFmtId="166" fontId="3" fillId="0" borderId="6" xfId="3" applyNumberFormat="1" applyFont="1" applyBorder="1" applyAlignment="1" applyProtection="1">
      <alignment horizontal="center" vertical="center"/>
    </xf>
    <xf numFmtId="166" fontId="3" fillId="0" borderId="34" xfId="3" applyNumberFormat="1" applyFont="1" applyBorder="1" applyAlignment="1" applyProtection="1">
      <alignment horizontal="center" vertical="center" wrapText="1"/>
    </xf>
    <xf numFmtId="0" fontId="3" fillId="0" borderId="21" xfId="2" applyFont="1" applyFill="1" applyBorder="1" applyAlignment="1" applyProtection="1">
      <alignment horizontal="left" vertical="center"/>
    </xf>
    <xf numFmtId="0" fontId="4" fillId="0" borderId="37" xfId="2" applyFont="1" applyBorder="1" applyAlignment="1" applyProtection="1">
      <alignment horizontal="center"/>
    </xf>
    <xf numFmtId="0" fontId="4" fillId="0" borderId="11" xfId="2" applyFont="1" applyBorder="1" applyProtection="1"/>
    <xf numFmtId="0" fontId="3" fillId="0" borderId="38" xfId="2" applyBorder="1" applyProtection="1"/>
    <xf numFmtId="0" fontId="3" fillId="0" borderId="5" xfId="2" applyBorder="1" applyProtection="1"/>
    <xf numFmtId="0" fontId="3" fillId="0" borderId="0" xfId="2" applyBorder="1" applyProtection="1"/>
    <xf numFmtId="0" fontId="3" fillId="0" borderId="33" xfId="2" applyBorder="1" applyProtection="1"/>
    <xf numFmtId="16" fontId="4" fillId="0" borderId="5" xfId="2" quotePrefix="1" applyNumberFormat="1" applyFont="1" applyBorder="1" applyAlignment="1" applyProtection="1">
      <alignment horizontal="center" vertical="center"/>
    </xf>
    <xf numFmtId="168" fontId="4" fillId="0" borderId="0" xfId="3" applyNumberFormat="1" applyFont="1" applyFill="1" applyBorder="1" applyAlignment="1" applyProtection="1">
      <alignment horizontal="right" vertical="center"/>
    </xf>
    <xf numFmtId="0" fontId="4" fillId="0" borderId="41" xfId="2" quotePrefix="1" applyFont="1" applyBorder="1" applyAlignment="1" applyProtection="1">
      <alignment horizontal="center" vertical="top"/>
    </xf>
    <xf numFmtId="168" fontId="3" fillId="0" borderId="40" xfId="3" applyNumberFormat="1" applyFont="1" applyFill="1" applyBorder="1" applyAlignment="1" applyProtection="1">
      <alignment horizontal="right" vertical="center"/>
    </xf>
    <xf numFmtId="0" fontId="4" fillId="0" borderId="33" xfId="2" quotePrefix="1" applyFont="1" applyBorder="1" applyAlignment="1" applyProtection="1">
      <alignment horizontal="center" vertical="top"/>
    </xf>
    <xf numFmtId="0" fontId="9" fillId="0" borderId="6" xfId="2" applyFont="1" applyFill="1" applyBorder="1" applyAlignment="1" applyProtection="1">
      <alignment vertical="center"/>
    </xf>
    <xf numFmtId="0" fontId="4" fillId="0" borderId="6" xfId="2" applyFont="1" applyFill="1" applyBorder="1" applyAlignment="1" applyProtection="1">
      <alignment vertical="center"/>
    </xf>
    <xf numFmtId="0" fontId="3" fillId="0" borderId="6" xfId="2" applyFont="1" applyBorder="1" applyAlignment="1" applyProtection="1">
      <alignment vertical="center"/>
    </xf>
    <xf numFmtId="168" fontId="3" fillId="0" borderId="6" xfId="3" applyNumberFormat="1" applyFont="1" applyFill="1" applyBorder="1" applyAlignment="1" applyProtection="1">
      <alignment horizontal="right" vertical="center"/>
    </xf>
    <xf numFmtId="168" fontId="3" fillId="0" borderId="34" xfId="3" applyNumberFormat="1" applyFont="1" applyFill="1" applyBorder="1" applyAlignment="1" applyProtection="1">
      <alignment horizontal="right" vertical="center"/>
    </xf>
    <xf numFmtId="0" fontId="4" fillId="0" borderId="8" xfId="2" quotePrefix="1" applyFont="1" applyBorder="1" applyAlignment="1" applyProtection="1">
      <alignment horizontal="center" vertical="top"/>
    </xf>
    <xf numFmtId="168" fontId="3" fillId="0" borderId="9" xfId="3" applyNumberFormat="1" applyFont="1" applyFill="1" applyBorder="1" applyAlignment="1" applyProtection="1">
      <alignment horizontal="right" vertical="center"/>
    </xf>
    <xf numFmtId="168" fontId="3" fillId="0" borderId="10" xfId="3" applyNumberFormat="1" applyFont="1" applyFill="1" applyBorder="1" applyAlignment="1" applyProtection="1">
      <alignment horizontal="right" vertical="center"/>
    </xf>
    <xf numFmtId="16" fontId="4" fillId="0" borderId="16" xfId="2" quotePrefix="1" applyNumberFormat="1" applyFont="1" applyFill="1" applyBorder="1" applyAlignment="1" applyProtection="1">
      <alignment horizontal="center" vertical="center"/>
    </xf>
    <xf numFmtId="170" fontId="4" fillId="0" borderId="12" xfId="3" applyNumberFormat="1" applyFont="1" applyFill="1" applyBorder="1" applyAlignment="1" applyProtection="1">
      <alignment vertical="center"/>
    </xf>
    <xf numFmtId="0" fontId="3" fillId="2" borderId="0" xfId="2" applyFont="1" applyFill="1" applyBorder="1" applyAlignment="1" applyProtection="1">
      <alignment horizontal="left" vertical="center" wrapText="1"/>
      <protection locked="0"/>
    </xf>
    <xf numFmtId="0" fontId="3" fillId="2" borderId="7" xfId="2" applyFont="1" applyFill="1" applyBorder="1" applyAlignment="1" applyProtection="1">
      <alignment horizontal="center" vertical="center" wrapText="1"/>
      <protection locked="0"/>
    </xf>
    <xf numFmtId="0" fontId="0" fillId="2" borderId="22" xfId="0" applyFill="1" applyBorder="1" applyAlignment="1" applyProtection="1">
      <alignment wrapText="1"/>
      <protection locked="0"/>
    </xf>
    <xf numFmtId="0" fontId="0" fillId="2" borderId="26" xfId="0" applyFill="1" applyBorder="1" applyAlignment="1" applyProtection="1">
      <alignment wrapText="1"/>
      <protection locked="0"/>
    </xf>
    <xf numFmtId="0" fontId="4" fillId="0" borderId="3" xfId="2" applyFont="1" applyBorder="1" applyAlignment="1" applyProtection="1">
      <alignment horizontal="left" vertical="center"/>
    </xf>
    <xf numFmtId="0" fontId="3" fillId="0" borderId="9" xfId="2" applyBorder="1" applyAlignment="1" applyProtection="1">
      <alignment horizontal="left" vertical="center" wrapText="1"/>
    </xf>
    <xf numFmtId="0" fontId="3" fillId="0" borderId="17" xfId="2" applyBorder="1" applyProtection="1"/>
    <xf numFmtId="174" fontId="4" fillId="2" borderId="3" xfId="3" applyNumberFormat="1" applyFont="1" applyFill="1" applyBorder="1" applyAlignment="1" applyProtection="1">
      <alignment vertical="center"/>
      <protection locked="0"/>
    </xf>
    <xf numFmtId="0" fontId="21" fillId="2" borderId="0" xfId="0" applyFont="1" applyFill="1" applyBorder="1" applyAlignment="1" applyProtection="1">
      <alignment horizontal="left"/>
      <protection locked="0"/>
    </xf>
    <xf numFmtId="0" fontId="0" fillId="0" borderId="45" xfId="0" applyFill="1" applyBorder="1" applyAlignment="1" applyProtection="1">
      <alignment horizontal="center"/>
    </xf>
    <xf numFmtId="167" fontId="3" fillId="0" borderId="46" xfId="3" applyNumberFormat="1" applyFont="1" applyFill="1" applyBorder="1" applyAlignment="1" applyProtection="1">
      <alignment vertical="center"/>
    </xf>
    <xf numFmtId="0" fontId="4" fillId="0" borderId="17" xfId="2" applyFont="1" applyBorder="1" applyProtection="1"/>
    <xf numFmtId="0" fontId="5" fillId="0" borderId="21" xfId="0" applyFont="1" applyBorder="1" applyProtection="1"/>
    <xf numFmtId="9" fontId="0" fillId="0" borderId="21" xfId="1" applyFont="1" applyBorder="1" applyAlignment="1" applyProtection="1">
      <alignment horizontal="center"/>
    </xf>
    <xf numFmtId="170" fontId="3" fillId="2" borderId="10" xfId="3" applyNumberFormat="1" applyFont="1" applyFill="1" applyBorder="1" applyAlignment="1" applyProtection="1">
      <alignment horizontal="center" vertical="center" wrapText="1"/>
      <protection locked="0"/>
    </xf>
    <xf numFmtId="0" fontId="9" fillId="2" borderId="13" xfId="2" applyFont="1" applyFill="1" applyBorder="1" applyAlignment="1" applyProtection="1">
      <alignment horizontal="left" vertical="top" wrapText="1"/>
      <protection locked="0"/>
    </xf>
    <xf numFmtId="0" fontId="26" fillId="2" borderId="47" xfId="0" applyFont="1" applyFill="1" applyBorder="1" applyAlignment="1" applyProtection="1">
      <alignment horizontal="center"/>
      <protection locked="0"/>
    </xf>
    <xf numFmtId="0" fontId="31" fillId="2" borderId="48" xfId="0" applyFont="1" applyFill="1" applyBorder="1" applyAlignment="1" applyProtection="1">
      <alignment horizontal="center"/>
      <protection locked="0"/>
    </xf>
    <xf numFmtId="0" fontId="26" fillId="0" borderId="0" xfId="0" applyFont="1" applyBorder="1" applyAlignment="1">
      <alignment horizontal="left" vertical="top" wrapText="1"/>
    </xf>
    <xf numFmtId="0" fontId="26" fillId="0" borderId="0" xfId="0" applyFont="1" applyBorder="1" applyAlignment="1">
      <alignment vertical="top" wrapText="1"/>
    </xf>
    <xf numFmtId="0" fontId="26" fillId="0" borderId="0" xfId="0" applyFont="1" applyFill="1" applyBorder="1" applyAlignment="1">
      <alignment vertical="top" wrapText="1"/>
    </xf>
    <xf numFmtId="0" fontId="4" fillId="2" borderId="0" xfId="2" applyFont="1" applyFill="1" applyBorder="1" applyAlignment="1" applyProtection="1">
      <alignment horizontal="left" vertical="center" wrapText="1"/>
      <protection locked="0"/>
    </xf>
    <xf numFmtId="0" fontId="4" fillId="0" borderId="3" xfId="2" applyFont="1" applyBorder="1" applyAlignment="1" applyProtection="1">
      <alignment horizontal="left" vertical="center"/>
    </xf>
    <xf numFmtId="0" fontId="8" fillId="0" borderId="3" xfId="0" applyFont="1" applyBorder="1" applyAlignment="1" applyProtection="1">
      <alignment horizontal="left" vertical="center"/>
    </xf>
    <xf numFmtId="0" fontId="3" fillId="0" borderId="5" xfId="2" applyBorder="1" applyAlignment="1" applyProtection="1">
      <alignment horizontal="left" vertical="center"/>
    </xf>
    <xf numFmtId="0" fontId="3" fillId="0" borderId="0" xfId="2" applyBorder="1" applyAlignment="1" applyProtection="1">
      <alignment horizontal="left" vertical="center"/>
    </xf>
    <xf numFmtId="0" fontId="3" fillId="0" borderId="18" xfId="2" applyFill="1" applyBorder="1" applyAlignment="1" applyProtection="1">
      <alignment horizontal="left" vertical="center" wrapText="1"/>
    </xf>
    <xf numFmtId="0" fontId="8" fillId="0" borderId="18" xfId="0" applyFont="1" applyFill="1" applyBorder="1" applyAlignment="1" applyProtection="1">
      <alignment horizontal="left" vertical="center" wrapText="1"/>
    </xf>
    <xf numFmtId="0" fontId="4" fillId="0" borderId="18" xfId="2" applyFont="1" applyFill="1" applyBorder="1" applyAlignment="1" applyProtection="1">
      <alignment horizontal="left" vertical="center" wrapText="1"/>
    </xf>
    <xf numFmtId="0" fontId="4" fillId="0" borderId="0" xfId="2" applyFont="1" applyBorder="1" applyAlignment="1" applyProtection="1">
      <alignment vertical="top" wrapText="1"/>
    </xf>
    <xf numFmtId="0" fontId="3" fillId="0" borderId="18" xfId="2" applyBorder="1" applyAlignment="1" applyProtection="1">
      <alignment horizontal="left" vertical="center" wrapText="1"/>
    </xf>
    <xf numFmtId="0" fontId="8" fillId="0" borderId="18" xfId="0" applyFont="1" applyBorder="1" applyAlignment="1" applyProtection="1">
      <alignment horizontal="left" vertical="center" wrapText="1"/>
    </xf>
    <xf numFmtId="0" fontId="3" fillId="0" borderId="18" xfId="2" applyFont="1" applyBorder="1" applyAlignment="1" applyProtection="1">
      <alignment horizontal="left" vertical="center" wrapText="1"/>
    </xf>
    <xf numFmtId="0" fontId="4" fillId="0" borderId="0" xfId="2" applyFont="1" applyBorder="1" applyAlignment="1" applyProtection="1">
      <alignment horizontal="left" vertical="center" wrapText="1"/>
    </xf>
    <xf numFmtId="0" fontId="4" fillId="0" borderId="9" xfId="2" applyFont="1" applyBorder="1" applyAlignment="1" applyProtection="1">
      <alignment horizontal="left" vertical="center" wrapText="1"/>
    </xf>
    <xf numFmtId="0" fontId="4" fillId="2" borderId="13" xfId="2" applyFont="1" applyFill="1" applyBorder="1" applyAlignment="1" applyProtection="1">
      <alignment horizontal="left" vertical="top" wrapText="1"/>
      <protection locked="0"/>
    </xf>
    <xf numFmtId="0" fontId="4" fillId="0" borderId="3" xfId="2" applyFont="1" applyBorder="1" applyAlignment="1" applyProtection="1">
      <alignment horizontal="right" vertical="center"/>
    </xf>
    <xf numFmtId="0" fontId="4" fillId="0" borderId="4" xfId="2" applyFont="1" applyBorder="1" applyAlignment="1" applyProtection="1">
      <alignment horizontal="right" vertical="center"/>
    </xf>
    <xf numFmtId="0" fontId="13" fillId="0" borderId="9" xfId="0" applyFont="1" applyBorder="1" applyAlignment="1" applyProtection="1">
      <alignment horizontal="right"/>
    </xf>
    <xf numFmtId="0" fontId="9" fillId="0" borderId="17" xfId="2" applyFont="1" applyBorder="1" applyAlignment="1" applyProtection="1">
      <alignment vertical="center" wrapText="1"/>
    </xf>
    <xf numFmtId="0" fontId="3" fillId="0" borderId="19" xfId="2" applyFill="1" applyBorder="1" applyAlignment="1" applyProtection="1">
      <alignment horizontal="left" vertical="center" wrapText="1"/>
    </xf>
    <xf numFmtId="0" fontId="3" fillId="0" borderId="19" xfId="2" applyBorder="1" applyAlignment="1" applyProtection="1">
      <alignment horizontal="left" vertical="center" wrapText="1"/>
    </xf>
    <xf numFmtId="0" fontId="3" fillId="0" borderId="21" xfId="2" applyBorder="1" applyAlignment="1" applyProtection="1">
      <alignment horizontal="left" vertical="center" wrapText="1"/>
    </xf>
    <xf numFmtId="0" fontId="14" fillId="4" borderId="23" xfId="0" applyFont="1" applyFill="1" applyBorder="1" applyAlignment="1" applyProtection="1">
      <alignment horizontal="left" vertical="center"/>
    </xf>
    <xf numFmtId="0" fontId="14" fillId="4" borderId="24" xfId="0" applyFont="1" applyFill="1" applyBorder="1" applyAlignment="1" applyProtection="1">
      <alignment horizontal="left" vertical="center"/>
    </xf>
    <xf numFmtId="0" fontId="14" fillId="4" borderId="25" xfId="0" applyFont="1" applyFill="1" applyBorder="1" applyAlignment="1" applyProtection="1">
      <alignment horizontal="left" vertical="center"/>
    </xf>
    <xf numFmtId="0" fontId="15" fillId="3" borderId="23" xfId="0" applyFont="1" applyFill="1" applyBorder="1" applyAlignment="1" applyProtection="1">
      <alignment horizontal="center" vertical="center"/>
    </xf>
    <xf numFmtId="0" fontId="15" fillId="3" borderId="24" xfId="0" applyFont="1" applyFill="1" applyBorder="1" applyAlignment="1" applyProtection="1">
      <alignment horizontal="center" vertical="center"/>
    </xf>
    <xf numFmtId="0" fontId="14" fillId="11" borderId="44" xfId="0" applyFont="1" applyFill="1" applyBorder="1" applyAlignment="1" applyProtection="1">
      <alignment horizontal="center" textRotation="90" wrapText="1"/>
    </xf>
    <xf numFmtId="0" fontId="3" fillId="0" borderId="39" xfId="2" applyBorder="1" applyAlignment="1" applyProtection="1">
      <alignment horizontal="left" vertical="center"/>
    </xf>
    <xf numFmtId="0" fontId="8" fillId="0" borderId="39" xfId="0" applyFont="1" applyBorder="1" applyAlignment="1" applyProtection="1">
      <alignment horizontal="left" vertical="center"/>
    </xf>
    <xf numFmtId="0" fontId="14" fillId="0" borderId="0" xfId="0" applyNumberFormat="1" applyFont="1" applyAlignment="1" applyProtection="1">
      <alignment horizontal="left"/>
    </xf>
    <xf numFmtId="0" fontId="15" fillId="4" borderId="2" xfId="0" applyFont="1" applyFill="1" applyBorder="1" applyAlignment="1" applyProtection="1"/>
    <xf numFmtId="0" fontId="15" fillId="4" borderId="3" xfId="0" applyFont="1" applyFill="1" applyBorder="1" applyAlignment="1" applyProtection="1"/>
    <xf numFmtId="4" fontId="19" fillId="4" borderId="28" xfId="0" applyNumberFormat="1" applyFont="1" applyFill="1" applyBorder="1" applyAlignment="1" applyProtection="1">
      <alignment horizontal="left"/>
    </xf>
    <xf numFmtId="4" fontId="19" fillId="4" borderId="29" xfId="0" applyNumberFormat="1" applyFont="1" applyFill="1" applyBorder="1" applyAlignment="1" applyProtection="1">
      <alignment horizontal="left"/>
    </xf>
    <xf numFmtId="0" fontId="19" fillId="4" borderId="20" xfId="0" applyFont="1" applyFill="1" applyBorder="1" applyAlignment="1" applyProtection="1"/>
    <xf numFmtId="0" fontId="19" fillId="4" borderId="21" xfId="0" applyFont="1" applyFill="1" applyBorder="1" applyAlignment="1" applyProtection="1"/>
    <xf numFmtId="4" fontId="6" fillId="4" borderId="28" xfId="0" applyNumberFormat="1" applyFont="1" applyFill="1" applyBorder="1" applyAlignment="1" applyProtection="1">
      <alignment horizontal="left"/>
    </xf>
    <xf numFmtId="4" fontId="6" fillId="4" borderId="31" xfId="0" applyNumberFormat="1" applyFont="1" applyFill="1" applyBorder="1" applyAlignment="1" applyProtection="1">
      <alignment horizontal="left"/>
    </xf>
    <xf numFmtId="4" fontId="6" fillId="4" borderId="29" xfId="0" applyNumberFormat="1" applyFont="1" applyFill="1" applyBorder="1" applyAlignment="1" applyProtection="1">
      <alignment horizontal="left"/>
    </xf>
    <xf numFmtId="4" fontId="19" fillId="4" borderId="22" xfId="0" applyNumberFormat="1" applyFont="1" applyFill="1" applyBorder="1" applyAlignment="1" applyProtection="1">
      <alignment horizontal="left"/>
    </xf>
    <xf numFmtId="0" fontId="20" fillId="4" borderId="22" xfId="0" applyFont="1" applyFill="1" applyBorder="1" applyAlignment="1" applyProtection="1"/>
    <xf numFmtId="4" fontId="20" fillId="4" borderId="23" xfId="0" applyNumberFormat="1" applyFont="1" applyFill="1" applyBorder="1" applyAlignment="1" applyProtection="1">
      <alignment horizontal="left"/>
    </xf>
    <xf numFmtId="4" fontId="20" fillId="4" borderId="24" xfId="0" applyNumberFormat="1" applyFont="1" applyFill="1" applyBorder="1" applyAlignment="1" applyProtection="1">
      <alignment horizontal="left"/>
    </xf>
    <xf numFmtId="4" fontId="20" fillId="4" borderId="25" xfId="0" applyNumberFormat="1" applyFont="1" applyFill="1" applyBorder="1" applyAlignment="1" applyProtection="1">
      <alignment horizontal="left"/>
    </xf>
    <xf numFmtId="0" fontId="14" fillId="0" borderId="8" xfId="0" applyFont="1" applyBorder="1" applyProtection="1"/>
    <xf numFmtId="0" fontId="14" fillId="0" borderId="9" xfId="0" applyFont="1" applyBorder="1" applyProtection="1"/>
    <xf numFmtId="0" fontId="3" fillId="0" borderId="0" xfId="2" applyFont="1" applyFill="1" applyBorder="1" applyAlignment="1" applyProtection="1">
      <alignment horizontal="left" vertical="center" wrapText="1"/>
    </xf>
    <xf numFmtId="0" fontId="3" fillId="0" borderId="7" xfId="2" applyFont="1" applyFill="1" applyBorder="1" applyAlignment="1" applyProtection="1">
      <alignment horizontal="left" vertical="center" wrapText="1"/>
    </xf>
    <xf numFmtId="170" fontId="3" fillId="2" borderId="0" xfId="3" applyNumberFormat="1" applyFont="1" applyFill="1" applyBorder="1" applyAlignment="1" applyProtection="1">
      <alignment horizontal="left" vertical="center"/>
      <protection locked="0"/>
    </xf>
    <xf numFmtId="170" fontId="3" fillId="2" borderId="7" xfId="3" applyNumberFormat="1" applyFont="1" applyFill="1" applyBorder="1" applyAlignment="1" applyProtection="1">
      <alignment horizontal="left" vertical="center"/>
      <protection locked="0"/>
    </xf>
    <xf numFmtId="0" fontId="3" fillId="0" borderId="21" xfId="2" applyBorder="1" applyAlignment="1" applyProtection="1">
      <alignment horizontal="left"/>
    </xf>
    <xf numFmtId="0" fontId="3" fillId="0" borderId="9" xfId="2" applyBorder="1" applyAlignment="1" applyProtection="1">
      <alignment horizontal="left"/>
    </xf>
    <xf numFmtId="0" fontId="4" fillId="0" borderId="9" xfId="2" applyFont="1" applyBorder="1" applyAlignment="1" applyProtection="1">
      <alignment horizontal="left" vertical="top" wrapText="1"/>
    </xf>
    <xf numFmtId="0" fontId="4" fillId="0" borderId="21" xfId="2" applyFont="1" applyBorder="1" applyAlignment="1" applyProtection="1">
      <alignment horizontal="left" vertical="center" wrapText="1"/>
    </xf>
    <xf numFmtId="0" fontId="4" fillId="0" borderId="4" xfId="2" applyFont="1" applyBorder="1" applyAlignment="1" applyProtection="1">
      <alignment horizontal="left" vertical="center"/>
    </xf>
    <xf numFmtId="0" fontId="3" fillId="0" borderId="6" xfId="2" applyBorder="1" applyAlignment="1" applyProtection="1">
      <alignment horizontal="left" vertical="center" wrapText="1"/>
    </xf>
    <xf numFmtId="0" fontId="8" fillId="0" borderId="6" xfId="0" applyFont="1" applyBorder="1" applyAlignment="1" applyProtection="1">
      <alignment horizontal="left" vertical="center" wrapText="1"/>
    </xf>
    <xf numFmtId="0" fontId="3" fillId="0" borderId="0" xfId="2" applyFill="1" applyBorder="1" applyAlignment="1" applyProtection="1">
      <alignment horizontal="left" vertical="center" wrapText="1"/>
    </xf>
    <xf numFmtId="0" fontId="3" fillId="0" borderId="0" xfId="2" applyFill="1" applyBorder="1" applyAlignment="1" applyProtection="1">
      <alignment horizontal="left" vertical="center"/>
    </xf>
    <xf numFmtId="0" fontId="23" fillId="0" borderId="0" xfId="6" applyFont="1" applyBorder="1" applyAlignment="1" applyProtection="1">
      <alignment horizontal="left" vertical="center" wrapText="1"/>
    </xf>
    <xf numFmtId="0" fontId="23" fillId="0" borderId="7" xfId="6" applyFont="1" applyBorder="1" applyAlignment="1" applyProtection="1">
      <alignment horizontal="left" vertical="center" wrapText="1"/>
    </xf>
    <xf numFmtId="0" fontId="4" fillId="0" borderId="5" xfId="2" applyFont="1" applyFill="1" applyBorder="1" applyAlignment="1" applyProtection="1">
      <alignment horizontal="center" vertical="top" wrapText="1"/>
    </xf>
    <xf numFmtId="0" fontId="3" fillId="0" borderId="40" xfId="2" applyBorder="1" applyAlignment="1" applyProtection="1">
      <alignment horizontal="left" vertical="center" wrapText="1"/>
    </xf>
    <xf numFmtId="0" fontId="8" fillId="0" borderId="40" xfId="0" applyFont="1" applyBorder="1" applyAlignment="1" applyProtection="1">
      <alignment horizontal="left" vertical="center" wrapText="1"/>
    </xf>
    <xf numFmtId="0" fontId="3" fillId="0" borderId="40" xfId="2" applyBorder="1" applyAlignment="1" applyProtection="1">
      <alignment horizontal="left" vertical="center"/>
    </xf>
    <xf numFmtId="0" fontId="8" fillId="0" borderId="40" xfId="0" applyFont="1" applyBorder="1" applyAlignment="1" applyProtection="1">
      <alignment horizontal="left" vertical="center"/>
    </xf>
    <xf numFmtId="0" fontId="3" fillId="0" borderId="6" xfId="2" applyBorder="1" applyAlignment="1" applyProtection="1">
      <alignment horizontal="left"/>
    </xf>
    <xf numFmtId="0" fontId="3" fillId="0" borderId="34" xfId="2" applyBorder="1" applyAlignment="1" applyProtection="1">
      <alignment horizontal="left"/>
    </xf>
    <xf numFmtId="0" fontId="4" fillId="0" borderId="0" xfId="2" applyFont="1" applyBorder="1" applyAlignment="1" applyProtection="1">
      <alignment horizontal="left" vertical="center"/>
    </xf>
    <xf numFmtId="0" fontId="8" fillId="0" borderId="0" xfId="0" applyFont="1" applyBorder="1" applyAlignment="1" applyProtection="1">
      <alignment horizontal="left" vertical="center"/>
    </xf>
    <xf numFmtId="0" fontId="0" fillId="0" borderId="0" xfId="0" applyFont="1" applyFill="1" applyBorder="1" applyAlignment="1">
      <alignment horizontal="center"/>
    </xf>
    <xf numFmtId="0" fontId="0" fillId="0" borderId="7"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22" xfId="0" applyBorder="1" applyAlignment="1" applyProtection="1">
      <alignment horizontal="center"/>
    </xf>
    <xf numFmtId="0" fontId="24" fillId="0" borderId="16" xfId="0" applyFont="1" applyBorder="1" applyAlignment="1" applyProtection="1">
      <alignment horizontal="left"/>
    </xf>
    <xf numFmtId="0" fontId="24" fillId="0" borderId="17" xfId="0" applyFont="1" applyBorder="1" applyAlignment="1" applyProtection="1">
      <alignment horizontal="left"/>
    </xf>
    <xf numFmtId="0" fontId="24" fillId="0" borderId="17" xfId="0" applyFont="1" applyBorder="1" applyAlignment="1" applyProtection="1">
      <alignment horizontal="center" wrapText="1"/>
    </xf>
    <xf numFmtId="0" fontId="24" fillId="0" borderId="12" xfId="0" applyFont="1" applyBorder="1" applyAlignment="1" applyProtection="1">
      <alignment horizontal="center" wrapText="1"/>
    </xf>
    <xf numFmtId="16" fontId="0" fillId="0" borderId="0" xfId="0" quotePrefix="1" applyNumberFormat="1" applyFont="1" applyFill="1" applyBorder="1" applyAlignment="1">
      <alignment horizontal="center"/>
    </xf>
    <xf numFmtId="16" fontId="0" fillId="0" borderId="7" xfId="0" applyNumberFormat="1" applyFont="1" applyFill="1" applyBorder="1" applyAlignment="1">
      <alignment horizontal="center"/>
    </xf>
    <xf numFmtId="0" fontId="0" fillId="0" borderId="22" xfId="0" applyBorder="1" applyAlignment="1" applyProtection="1">
      <alignment horizontal="center" textRotation="90" wrapText="1"/>
    </xf>
    <xf numFmtId="0" fontId="0" fillId="0" borderId="22" xfId="0" applyBorder="1" applyAlignment="1" applyProtection="1">
      <alignment horizontal="center" wrapText="1"/>
    </xf>
  </cellXfs>
  <cellStyles count="7">
    <cellStyle name="Komma" xfId="5" builtinId="3"/>
    <cellStyle name="Komma 2" xfId="3" xr:uid="{BCE9EFE1-D371-47EB-9FFF-14D2F63FCA4A}"/>
    <cellStyle name="Link" xfId="6" builtinId="8"/>
    <cellStyle name="Prozent" xfId="1" builtinId="5"/>
    <cellStyle name="Standard" xfId="0" builtinId="0"/>
    <cellStyle name="Standard 2" xfId="2" xr:uid="{802F37FE-F969-4E7D-9CB1-C822AAE80AA2}"/>
    <cellStyle name="Währung" xfId="4" builtinId="4"/>
  </cellStyles>
  <dxfs count="21">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24848</xdr:colOff>
      <xdr:row>0</xdr:row>
      <xdr:rowOff>224116</xdr:rowOff>
    </xdr:from>
    <xdr:to>
      <xdr:col>2</xdr:col>
      <xdr:colOff>324971</xdr:colOff>
      <xdr:row>1</xdr:row>
      <xdr:rowOff>306456</xdr:rowOff>
    </xdr:to>
    <xdr:sp macro="" textlink="">
      <xdr:nvSpPr>
        <xdr:cNvPr id="3" name="Textfeld 2">
          <a:extLst>
            <a:ext uri="{FF2B5EF4-FFF2-40B4-BE49-F238E27FC236}">
              <a16:creationId xmlns:a16="http://schemas.microsoft.com/office/drawing/2014/main" id="{FE83CF99-78BA-43FC-A981-42D792AB9959}"/>
            </a:ext>
          </a:extLst>
        </xdr:cNvPr>
        <xdr:cNvSpPr txBox="1"/>
      </xdr:nvSpPr>
      <xdr:spPr>
        <a:xfrm>
          <a:off x="24848" y="224116"/>
          <a:ext cx="5675536" cy="2658231"/>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pPr>
            <a:spcAft>
              <a:spcPts val="600"/>
            </a:spcAft>
          </a:pPr>
          <a:r>
            <a:rPr lang="de-DE" sz="1400"/>
            <a:t>Aufgrund unterschiedlicher Berechnungsmethoden zur Förderung haben die Bezirksregierungen das Muster 2 angepasst. Je nach Art des Antrages muss entsprechend ein anderes Muster 2 verwendet werden. Die verschiedenen</a:t>
          </a:r>
          <a:r>
            <a:rPr lang="de-DE" sz="1400" baseline="0"/>
            <a:t> Muster heißen fortan Muster 2.1 bis Muster 2.5. Sie finden Sie in den unterschiedlichen Tabellenblättern dieser Datei.</a:t>
          </a:r>
          <a:endParaRPr lang="de-DE" sz="1400"/>
        </a:p>
        <a:p>
          <a:pPr>
            <a:spcAft>
              <a:spcPts val="600"/>
            </a:spcAft>
          </a:pPr>
          <a:r>
            <a:rPr lang="de-DE" sz="1400"/>
            <a:t>Beachten Sie bitte auch die zugehörigen Ausfüllhinweise für das Muster 2, die Sie auf der Homepage der Bezirksgegierung finden können.</a:t>
          </a:r>
        </a:p>
        <a:p>
          <a:r>
            <a:rPr lang="de-DE" sz="1400"/>
            <a:t>Prüfen Sie bitte regelmäßig, ob das Muster, das Sie verwenden, dem aktuellen Stand entspricht.</a:t>
          </a:r>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1043673</xdr:colOff>
      <xdr:row>0</xdr:row>
      <xdr:rowOff>0</xdr:rowOff>
    </xdr:from>
    <xdr:ext cx="1527440" cy="546652"/>
    <xdr:pic>
      <xdr:nvPicPr>
        <xdr:cNvPr id="2" name="Grafik 1">
          <a:extLst>
            <a:ext uri="{FF2B5EF4-FFF2-40B4-BE49-F238E27FC236}">
              <a16:creationId xmlns:a16="http://schemas.microsoft.com/office/drawing/2014/main" id="{88207D8A-64C5-48E7-908B-FBE985EFD9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5267803" y="0"/>
          <a:ext cx="1527440" cy="54665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971996</xdr:colOff>
      <xdr:row>0</xdr:row>
      <xdr:rowOff>9525</xdr:rowOff>
    </xdr:from>
    <xdr:ext cx="1533079" cy="590235"/>
    <xdr:pic>
      <xdr:nvPicPr>
        <xdr:cNvPr id="2" name="Grafik 1">
          <a:extLst>
            <a:ext uri="{FF2B5EF4-FFF2-40B4-BE49-F238E27FC236}">
              <a16:creationId xmlns:a16="http://schemas.microsoft.com/office/drawing/2014/main" id="{B63143EB-B2D1-4931-B60A-B51D0AD597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5210621" y="9525"/>
          <a:ext cx="1533079" cy="59023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12</xdr:col>
      <xdr:colOff>795618</xdr:colOff>
      <xdr:row>0</xdr:row>
      <xdr:rowOff>0</xdr:rowOff>
    </xdr:from>
    <xdr:ext cx="1434354" cy="552226"/>
    <xdr:pic>
      <xdr:nvPicPr>
        <xdr:cNvPr id="2" name="Grafik 1">
          <a:extLst>
            <a:ext uri="{FF2B5EF4-FFF2-40B4-BE49-F238E27FC236}">
              <a16:creationId xmlns:a16="http://schemas.microsoft.com/office/drawing/2014/main" id="{A2CB67F0-E7D5-4783-8658-CFB7D2BCB7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085294" y="0"/>
          <a:ext cx="1434354" cy="55222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852489</xdr:colOff>
      <xdr:row>0</xdr:row>
      <xdr:rowOff>5128</xdr:rowOff>
    </xdr:from>
    <xdr:ext cx="1471611" cy="566570"/>
    <xdr:pic>
      <xdr:nvPicPr>
        <xdr:cNvPr id="2" name="Grafik 1">
          <a:extLst>
            <a:ext uri="{FF2B5EF4-FFF2-40B4-BE49-F238E27FC236}">
              <a16:creationId xmlns:a16="http://schemas.microsoft.com/office/drawing/2014/main" id="{B811112F-B0F6-40FA-A307-F7A4A036B0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5091114" y="5128"/>
          <a:ext cx="1471611" cy="56657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4</xdr:col>
      <xdr:colOff>388644</xdr:colOff>
      <xdr:row>0</xdr:row>
      <xdr:rowOff>0</xdr:rowOff>
    </xdr:from>
    <xdr:ext cx="1376852" cy="530086"/>
    <xdr:pic>
      <xdr:nvPicPr>
        <xdr:cNvPr id="2" name="Grafik 1">
          <a:extLst>
            <a:ext uri="{FF2B5EF4-FFF2-40B4-BE49-F238E27FC236}">
              <a16:creationId xmlns:a16="http://schemas.microsoft.com/office/drawing/2014/main" id="{8930C0DE-CD36-472F-99DF-C400D2D141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745296" y="0"/>
          <a:ext cx="1376852" cy="53008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5</xdr:col>
      <xdr:colOff>297837</xdr:colOff>
      <xdr:row>0</xdr:row>
      <xdr:rowOff>142621</xdr:rowOff>
    </xdr:from>
    <xdr:ext cx="1415158" cy="544836"/>
    <xdr:pic>
      <xdr:nvPicPr>
        <xdr:cNvPr id="4" name="Grafik 3">
          <a:extLst>
            <a:ext uri="{FF2B5EF4-FFF2-40B4-BE49-F238E27FC236}">
              <a16:creationId xmlns:a16="http://schemas.microsoft.com/office/drawing/2014/main" id="{73B7A454-9EF9-4772-925A-7944AD866A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621359" y="142621"/>
          <a:ext cx="1415158" cy="544836"/>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statistik.nrw/gesellschaft-und-staat/gebiet-und-bevoelkerung/bevoelkerung/bevoelkerung-nach-gemeinden"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2CEB1-BAC9-4EC4-A99A-8BADC69FA1BA}">
  <dimension ref="B4:F7"/>
  <sheetViews>
    <sheetView workbookViewId="0">
      <selection activeCell="C12" sqref="C12"/>
    </sheetView>
  </sheetViews>
  <sheetFormatPr baseColWidth="10" defaultRowHeight="15" x14ac:dyDescent="0.25"/>
  <cols>
    <col min="3" max="3" width="23.5703125" bestFit="1" customWidth="1"/>
    <col min="4" max="4" width="30.42578125" bestFit="1" customWidth="1"/>
    <col min="5" max="5" width="16.140625" bestFit="1" customWidth="1"/>
    <col min="6" max="6" width="39.28515625" customWidth="1"/>
  </cols>
  <sheetData>
    <row r="4" spans="2:6" x14ac:dyDescent="0.25">
      <c r="B4" s="4" t="s">
        <v>22</v>
      </c>
      <c r="C4" s="4" t="s">
        <v>23</v>
      </c>
      <c r="D4" s="4" t="s">
        <v>24</v>
      </c>
      <c r="E4" s="4" t="s">
        <v>103</v>
      </c>
      <c r="F4" s="4" t="s">
        <v>124</v>
      </c>
    </row>
    <row r="5" spans="2:6" x14ac:dyDescent="0.25">
      <c r="B5" s="5">
        <v>0</v>
      </c>
      <c r="C5" s="2"/>
      <c r="D5" s="2" t="s">
        <v>1</v>
      </c>
      <c r="E5" s="2" t="s">
        <v>1</v>
      </c>
      <c r="F5" s="2" t="s">
        <v>1</v>
      </c>
    </row>
    <row r="6" spans="2:6" x14ac:dyDescent="0.25">
      <c r="B6" s="3">
        <v>0.02</v>
      </c>
      <c r="C6" t="s">
        <v>27</v>
      </c>
      <c r="D6" t="s">
        <v>25</v>
      </c>
      <c r="E6" t="s">
        <v>101</v>
      </c>
      <c r="F6" t="s">
        <v>125</v>
      </c>
    </row>
    <row r="7" spans="2:6" x14ac:dyDescent="0.25">
      <c r="B7" s="3">
        <v>0.1</v>
      </c>
      <c r="C7" t="s">
        <v>28</v>
      </c>
      <c r="D7" t="s">
        <v>18</v>
      </c>
      <c r="E7" t="s">
        <v>102</v>
      </c>
      <c r="F7" t="s">
        <v>126</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89DB4-B357-4967-AE90-2F054DB31234}">
  <sheetPr>
    <tabColor rgb="FFFFFF00"/>
  </sheetPr>
  <dimension ref="A1:B18"/>
  <sheetViews>
    <sheetView showGridLines="0" tabSelected="1" showRuler="0" view="pageLayout" zoomScale="115" zoomScaleNormal="130" zoomScalePageLayoutView="115" workbookViewId="0">
      <selection activeCell="A4" sqref="A4:B4"/>
    </sheetView>
  </sheetViews>
  <sheetFormatPr baseColWidth="10" defaultColWidth="7.28515625" defaultRowHeight="15" x14ac:dyDescent="0.25"/>
  <cols>
    <col min="1" max="1" width="13.42578125" style="53" bestFit="1" customWidth="1"/>
    <col min="2" max="2" width="67.140625" style="69" customWidth="1"/>
    <col min="3" max="3" width="5.7109375" customWidth="1"/>
  </cols>
  <sheetData>
    <row r="1" spans="1:2" ht="202.5" customHeight="1" x14ac:dyDescent="0.25">
      <c r="A1" s="284" t="s">
        <v>99</v>
      </c>
      <c r="B1" s="284"/>
    </row>
    <row r="2" spans="1:2" ht="24.75" customHeight="1" x14ac:dyDescent="0.25">
      <c r="B2" s="70"/>
    </row>
    <row r="3" spans="1:2" s="2" customFormat="1" ht="18.75" x14ac:dyDescent="0.3">
      <c r="A3" s="55" t="s">
        <v>65</v>
      </c>
      <c r="B3" s="55" t="s">
        <v>94</v>
      </c>
    </row>
    <row r="4" spans="1:2" ht="78" customHeight="1" x14ac:dyDescent="0.25">
      <c r="A4" s="285" t="s">
        <v>131</v>
      </c>
      <c r="B4" s="285"/>
    </row>
    <row r="5" spans="1:2" ht="18.75" x14ac:dyDescent="0.3">
      <c r="A5" s="56"/>
      <c r="B5" s="57"/>
    </row>
    <row r="6" spans="1:2" s="2" customFormat="1" ht="18.75" x14ac:dyDescent="0.3">
      <c r="A6" s="58" t="s">
        <v>66</v>
      </c>
      <c r="B6" s="59" t="s">
        <v>20</v>
      </c>
    </row>
    <row r="7" spans="1:2" s="52" customFormat="1" ht="37.5" customHeight="1" x14ac:dyDescent="0.25">
      <c r="A7" s="286" t="s">
        <v>96</v>
      </c>
      <c r="B7" s="286"/>
    </row>
    <row r="8" spans="1:2" s="52" customFormat="1" ht="18.75" x14ac:dyDescent="0.3">
      <c r="A8" s="60"/>
      <c r="B8" s="61"/>
    </row>
    <row r="9" spans="1:2" s="2" customFormat="1" ht="18.75" x14ac:dyDescent="0.3">
      <c r="A9" s="62" t="s">
        <v>67</v>
      </c>
      <c r="B9" s="63" t="s">
        <v>21</v>
      </c>
    </row>
    <row r="10" spans="1:2" s="52" customFormat="1" ht="37.5" customHeight="1" x14ac:dyDescent="0.25">
      <c r="A10" s="286" t="s">
        <v>95</v>
      </c>
      <c r="B10" s="286"/>
    </row>
    <row r="11" spans="1:2" s="52" customFormat="1" ht="18.75" x14ac:dyDescent="0.3">
      <c r="A11" s="60"/>
      <c r="B11" s="61"/>
    </row>
    <row r="12" spans="1:2" s="2" customFormat="1" ht="18.75" x14ac:dyDescent="0.3">
      <c r="A12" s="64" t="s">
        <v>68</v>
      </c>
      <c r="B12" s="65" t="s">
        <v>97</v>
      </c>
    </row>
    <row r="13" spans="1:2" s="52" customFormat="1" ht="18.75" x14ac:dyDescent="0.3">
      <c r="A13" s="60"/>
      <c r="B13" s="61"/>
    </row>
    <row r="14" spans="1:2" s="52" customFormat="1" ht="18.75" x14ac:dyDescent="0.3">
      <c r="A14" s="60"/>
      <c r="B14" s="61"/>
    </row>
    <row r="15" spans="1:2" s="2" customFormat="1" ht="37.5" x14ac:dyDescent="0.25">
      <c r="A15" s="66" t="s">
        <v>69</v>
      </c>
      <c r="B15" s="67" t="s">
        <v>98</v>
      </c>
    </row>
    <row r="16" spans="1:2" ht="18.75" x14ac:dyDescent="0.3">
      <c r="A16" s="56"/>
      <c r="B16" s="57"/>
    </row>
    <row r="17" spans="1:2" ht="18.75" x14ac:dyDescent="0.3">
      <c r="A17" s="56"/>
      <c r="B17" s="68"/>
    </row>
    <row r="18" spans="1:2" x14ac:dyDescent="0.25">
      <c r="B18" s="54"/>
    </row>
  </sheetData>
  <sheetProtection sheet="1" selectLockedCells="1" selectUnlockedCells="1"/>
  <mergeCells count="4">
    <mergeCell ref="A1:B1"/>
    <mergeCell ref="A4:B4"/>
    <mergeCell ref="A7:B7"/>
    <mergeCell ref="A10:B10"/>
  </mergeCells>
  <pageMargins left="0.7" right="0.68627450980392157" top="0.78740157499999996" bottom="0.78740157499999996" header="0.3" footer="0.3"/>
  <pageSetup paperSize="9" orientation="portrait" r:id="rId1"/>
  <headerFooter>
    <oddHeader>&amp;L&amp;"-,Fett"&amp;16Muster 2&amp;R&amp;"-,Fett"&amp;16Stand: 04.2025</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50F4F-9713-47E2-B28D-930937EF2F42}">
  <sheetPr>
    <tabColor theme="5" tint="0.39997558519241921"/>
    <pageSetUpPr fitToPage="1"/>
  </sheetPr>
  <dimension ref="A1:F50"/>
  <sheetViews>
    <sheetView showGridLines="0" view="pageLayout" zoomScale="115" zoomScaleNormal="100" zoomScalePageLayoutView="115" workbookViewId="0">
      <selection activeCell="E19" sqref="E19"/>
    </sheetView>
  </sheetViews>
  <sheetFormatPr baseColWidth="10" defaultColWidth="11.42578125" defaultRowHeight="12.75" x14ac:dyDescent="0.2"/>
  <cols>
    <col min="1" max="1" width="4.5703125" style="31" customWidth="1"/>
    <col min="2" max="2" width="23.42578125" style="31" customWidth="1"/>
    <col min="3" max="3" width="14.42578125" style="31" customWidth="1"/>
    <col min="4" max="4" width="17" style="31" customWidth="1"/>
    <col min="5" max="5" width="16.28515625" style="31" customWidth="1"/>
    <col min="6" max="6" width="20.140625" style="31" customWidth="1"/>
    <col min="7" max="7" width="4.7109375" style="31" customWidth="1"/>
    <col min="8" max="16384" width="11.42578125" style="31"/>
  </cols>
  <sheetData>
    <row r="1" spans="1:6" s="22" customFormat="1" ht="12.75" customHeight="1" x14ac:dyDescent="0.25">
      <c r="A1" s="21" t="s">
        <v>0</v>
      </c>
      <c r="B1" s="301" t="s">
        <v>1</v>
      </c>
      <c r="C1" s="301"/>
      <c r="F1" s="23"/>
    </row>
    <row r="2" spans="1:6" s="26" customFormat="1" ht="12.75" customHeight="1" x14ac:dyDescent="0.2">
      <c r="A2" s="21" t="s">
        <v>2</v>
      </c>
      <c r="B2" s="6"/>
      <c r="C2" s="25"/>
    </row>
    <row r="3" spans="1:6" s="22" customFormat="1" x14ac:dyDescent="0.25">
      <c r="A3" s="27" t="s">
        <v>26</v>
      </c>
      <c r="B3" s="7"/>
      <c r="C3" s="28"/>
    </row>
    <row r="4" spans="1:6" s="26" customFormat="1" ht="6.75" customHeight="1" x14ac:dyDescent="0.2"/>
    <row r="5" spans="1:6" s="22" customFormat="1" ht="29.25" customHeight="1" x14ac:dyDescent="0.25">
      <c r="A5" s="295" t="s">
        <v>54</v>
      </c>
      <c r="B5" s="295"/>
      <c r="C5" s="287"/>
      <c r="D5" s="287"/>
      <c r="E5" s="287"/>
      <c r="F5" s="287"/>
    </row>
    <row r="6" spans="1:6" ht="3.75" customHeight="1" x14ac:dyDescent="0.2"/>
    <row r="7" spans="1:6" ht="15.75" thickBot="1" x14ac:dyDescent="0.3">
      <c r="A7" s="30" t="s">
        <v>171</v>
      </c>
      <c r="E7" s="32"/>
      <c r="F7" s="33"/>
    </row>
    <row r="8" spans="1:6" s="22" customFormat="1" ht="18" customHeight="1" x14ac:dyDescent="0.25">
      <c r="A8" s="82" t="s">
        <v>58</v>
      </c>
      <c r="B8" s="288" t="s">
        <v>159</v>
      </c>
      <c r="C8" s="289"/>
      <c r="D8" s="289"/>
      <c r="E8" s="273"/>
      <c r="F8" s="83"/>
    </row>
    <row r="9" spans="1:6" s="22" customFormat="1" x14ac:dyDescent="0.25">
      <c r="A9" s="290" t="s">
        <v>3</v>
      </c>
      <c r="B9" s="291"/>
      <c r="C9" s="291"/>
      <c r="D9" s="84"/>
      <c r="E9" s="85"/>
      <c r="F9" s="86"/>
    </row>
    <row r="10" spans="1:6" s="22" customFormat="1" ht="26.25" customHeight="1" x14ac:dyDescent="0.25">
      <c r="A10" s="87" t="s">
        <v>4</v>
      </c>
      <c r="B10" s="292" t="s">
        <v>5</v>
      </c>
      <c r="C10" s="293"/>
      <c r="D10" s="14"/>
      <c r="E10" s="85"/>
      <c r="F10" s="86"/>
    </row>
    <row r="11" spans="1:6" s="22" customFormat="1" x14ac:dyDescent="0.25">
      <c r="A11" s="88"/>
      <c r="B11" s="294" t="s">
        <v>155</v>
      </c>
      <c r="C11" s="293"/>
      <c r="D11" s="14"/>
      <c r="E11" s="85"/>
      <c r="F11" s="86"/>
    </row>
    <row r="12" spans="1:6" s="22" customFormat="1" ht="27" customHeight="1" x14ac:dyDescent="0.25">
      <c r="A12" s="88"/>
      <c r="B12" s="306" t="s">
        <v>6</v>
      </c>
      <c r="C12" s="306"/>
      <c r="D12" s="14"/>
      <c r="E12" s="85"/>
      <c r="F12" s="86"/>
    </row>
    <row r="13" spans="1:6" s="22" customFormat="1" ht="42" customHeight="1" x14ac:dyDescent="0.25">
      <c r="A13" s="89" t="s">
        <v>7</v>
      </c>
      <c r="B13" s="296" t="s">
        <v>8</v>
      </c>
      <c r="C13" s="297"/>
      <c r="D13" s="14"/>
      <c r="E13" s="85"/>
      <c r="F13" s="86"/>
    </row>
    <row r="14" spans="1:6" s="22" customFormat="1" ht="27" customHeight="1" x14ac:dyDescent="0.25">
      <c r="A14" s="89" t="s">
        <v>9</v>
      </c>
      <c r="B14" s="296" t="s">
        <v>160</v>
      </c>
      <c r="C14" s="297"/>
      <c r="D14" s="14"/>
      <c r="E14" s="85"/>
      <c r="F14" s="86"/>
    </row>
    <row r="15" spans="1:6" s="22" customFormat="1" x14ac:dyDescent="0.25">
      <c r="A15" s="89" t="s">
        <v>10</v>
      </c>
      <c r="B15" s="298" t="s">
        <v>151</v>
      </c>
      <c r="C15" s="297"/>
      <c r="D15" s="14"/>
      <c r="E15" s="85"/>
      <c r="F15" s="86"/>
    </row>
    <row r="16" spans="1:6" s="22" customFormat="1" x14ac:dyDescent="0.25">
      <c r="A16" s="90"/>
      <c r="B16" s="299" t="s">
        <v>11</v>
      </c>
      <c r="C16" s="299"/>
      <c r="D16" s="15">
        <f>SUM(D10:D15)</f>
        <v>0</v>
      </c>
      <c r="E16" s="15">
        <f>+D16</f>
        <v>0</v>
      </c>
      <c r="F16" s="91"/>
    </row>
    <row r="17" spans="1:6" s="22" customFormat="1" ht="13.5" thickBot="1" x14ac:dyDescent="0.3">
      <c r="A17" s="92"/>
      <c r="B17" s="300" t="s">
        <v>161</v>
      </c>
      <c r="C17" s="300"/>
      <c r="D17" s="300"/>
      <c r="E17" s="93">
        <f>ROUND(E8-E16,-2)</f>
        <v>0</v>
      </c>
      <c r="F17" s="94">
        <f>+E17</f>
        <v>0</v>
      </c>
    </row>
    <row r="18" spans="1:6" s="22" customFormat="1" ht="13.5" thickBot="1" x14ac:dyDescent="0.3">
      <c r="B18" s="95"/>
      <c r="C18" s="96"/>
      <c r="D18" s="97"/>
      <c r="E18" s="98"/>
      <c r="F18" s="99"/>
    </row>
    <row r="19" spans="1:6" s="22" customFormat="1" ht="18.75" customHeight="1" x14ac:dyDescent="0.25">
      <c r="A19" s="82" t="s">
        <v>12</v>
      </c>
      <c r="B19" s="288" t="s">
        <v>158</v>
      </c>
      <c r="C19" s="289"/>
      <c r="D19" s="289"/>
      <c r="E19" s="12"/>
      <c r="F19" s="100"/>
    </row>
    <row r="20" spans="1:6" s="22" customFormat="1" x14ac:dyDescent="0.25">
      <c r="A20" s="290" t="s">
        <v>3</v>
      </c>
      <c r="B20" s="291"/>
      <c r="C20" s="291"/>
      <c r="D20" s="84"/>
      <c r="E20" s="84"/>
      <c r="F20" s="101"/>
    </row>
    <row r="21" spans="1:6" s="22" customFormat="1" ht="27" customHeight="1" x14ac:dyDescent="0.25">
      <c r="A21" s="88" t="s">
        <v>4</v>
      </c>
      <c r="B21" s="292" t="s">
        <v>76</v>
      </c>
      <c r="C21" s="293"/>
      <c r="D21" s="11"/>
      <c r="E21" s="102"/>
      <c r="F21" s="103"/>
    </row>
    <row r="22" spans="1:6" s="22" customFormat="1" x14ac:dyDescent="0.25">
      <c r="A22" s="88"/>
      <c r="B22" s="294" t="s">
        <v>155</v>
      </c>
      <c r="C22" s="293"/>
      <c r="D22" s="11"/>
      <c r="E22" s="102"/>
      <c r="F22" s="103"/>
    </row>
    <row r="23" spans="1:6" s="22" customFormat="1" ht="26.25" customHeight="1" x14ac:dyDescent="0.25">
      <c r="A23" s="88"/>
      <c r="B23" s="292" t="s">
        <v>6</v>
      </c>
      <c r="C23" s="293"/>
      <c r="D23" s="11"/>
      <c r="E23" s="102"/>
      <c r="F23" s="103"/>
    </row>
    <row r="24" spans="1:6" s="22" customFormat="1" ht="26.25" customHeight="1" x14ac:dyDescent="0.25">
      <c r="A24" s="89" t="s">
        <v>7</v>
      </c>
      <c r="B24" s="296" t="s">
        <v>156</v>
      </c>
      <c r="C24" s="297"/>
      <c r="D24" s="11"/>
      <c r="E24" s="97"/>
      <c r="F24" s="103"/>
    </row>
    <row r="25" spans="1:6" s="22" customFormat="1" x14ac:dyDescent="0.25">
      <c r="A25" s="89" t="s">
        <v>9</v>
      </c>
      <c r="B25" s="296" t="s">
        <v>31</v>
      </c>
      <c r="C25" s="297"/>
      <c r="D25" s="11"/>
      <c r="E25" s="97"/>
      <c r="F25" s="103"/>
    </row>
    <row r="26" spans="1:6" s="95" customFormat="1" ht="41.25" customHeight="1" x14ac:dyDescent="0.25">
      <c r="A26" s="104" t="s">
        <v>10</v>
      </c>
      <c r="B26" s="296" t="s">
        <v>13</v>
      </c>
      <c r="C26" s="297"/>
      <c r="D26" s="11"/>
      <c r="E26" s="97"/>
      <c r="F26" s="103"/>
    </row>
    <row r="27" spans="1:6" s="22" customFormat="1" x14ac:dyDescent="0.25">
      <c r="A27" s="89" t="s">
        <v>14</v>
      </c>
      <c r="B27" s="296" t="s">
        <v>15</v>
      </c>
      <c r="C27" s="297"/>
      <c r="D27" s="11"/>
      <c r="E27" s="84"/>
      <c r="F27" s="103"/>
    </row>
    <row r="28" spans="1:6" s="22" customFormat="1" x14ac:dyDescent="0.25">
      <c r="A28" s="90"/>
      <c r="B28" s="299" t="s">
        <v>11</v>
      </c>
      <c r="C28" s="299"/>
      <c r="D28" s="15">
        <f>SUM(D21:D27)</f>
        <v>0</v>
      </c>
      <c r="E28" s="15">
        <f>+D28</f>
        <v>0</v>
      </c>
      <c r="F28" s="105"/>
    </row>
    <row r="29" spans="1:6" s="22" customFormat="1" ht="13.5" thickBot="1" x14ac:dyDescent="0.3">
      <c r="A29" s="92"/>
      <c r="B29" s="300" t="s">
        <v>157</v>
      </c>
      <c r="C29" s="300"/>
      <c r="D29" s="300"/>
      <c r="E29" s="106">
        <f>ROUND(E19-E28,-2)</f>
        <v>0</v>
      </c>
      <c r="F29" s="107">
        <f>+E29</f>
        <v>0</v>
      </c>
    </row>
    <row r="30" spans="1:6" s="22" customFormat="1" ht="13.5" thickBot="1" x14ac:dyDescent="0.3">
      <c r="B30" s="108"/>
      <c r="C30" s="108"/>
      <c r="D30" s="1"/>
      <c r="E30" s="1"/>
      <c r="F30" s="102"/>
    </row>
    <row r="31" spans="1:6" s="22" customFormat="1" x14ac:dyDescent="0.25">
      <c r="A31" s="109" t="s">
        <v>16</v>
      </c>
      <c r="B31" s="110" t="s">
        <v>70</v>
      </c>
      <c r="C31" s="111"/>
      <c r="D31" s="112"/>
      <c r="E31" s="113"/>
      <c r="F31" s="114"/>
    </row>
    <row r="32" spans="1:6" s="22" customFormat="1" x14ac:dyDescent="0.25">
      <c r="A32" s="115" t="s">
        <v>62</v>
      </c>
      <c r="B32" s="116" t="s">
        <v>71</v>
      </c>
      <c r="C32" s="117"/>
      <c r="D32" s="153"/>
      <c r="E32" s="153"/>
      <c r="F32" s="119">
        <f>E8-SUM(D13:D15)+E19-SUM(D24:D27)</f>
        <v>0</v>
      </c>
    </row>
    <row r="33" spans="1:6" s="22" customFormat="1" x14ac:dyDescent="0.25">
      <c r="A33" s="120" t="s">
        <v>63</v>
      </c>
      <c r="B33" s="121" t="s">
        <v>61</v>
      </c>
      <c r="C33" s="117"/>
      <c r="D33" s="122"/>
      <c r="E33" s="118"/>
      <c r="F33" s="119">
        <f>SUM(D10:D12,D21:D23)</f>
        <v>0</v>
      </c>
    </row>
    <row r="34" spans="1:6" s="22" customFormat="1" ht="13.5" thickBot="1" x14ac:dyDescent="0.3">
      <c r="A34" s="123" t="s">
        <v>64</v>
      </c>
      <c r="B34" s="124" t="s">
        <v>154</v>
      </c>
      <c r="C34" s="125"/>
      <c r="D34" s="126"/>
      <c r="E34" s="127"/>
      <c r="F34" s="107">
        <f>ROUND(F17+F29,-2)</f>
        <v>0</v>
      </c>
    </row>
    <row r="35" spans="1:6" s="22" customFormat="1" ht="13.5" thickBot="1" x14ac:dyDescent="0.3">
      <c r="A35" s="128"/>
      <c r="B35" s="108"/>
      <c r="C35" s="108"/>
      <c r="D35" s="1"/>
      <c r="E35" s="1"/>
      <c r="F35" s="102"/>
    </row>
    <row r="36" spans="1:6" s="22" customFormat="1" ht="22.5" customHeight="1" x14ac:dyDescent="0.25">
      <c r="A36" s="82" t="s">
        <v>19</v>
      </c>
      <c r="B36" s="129" t="s">
        <v>17</v>
      </c>
      <c r="C36" s="129"/>
      <c r="D36" s="302" t="str">
        <f>IF(AND(A37="X",F38&gt;0),"bitte den Betrag in der Zeile Änderungsantrag entfernen","")</f>
        <v/>
      </c>
      <c r="E36" s="302"/>
      <c r="F36" s="303"/>
    </row>
    <row r="37" spans="1:6" s="24" customFormat="1" ht="17.25" customHeight="1" x14ac:dyDescent="0.3">
      <c r="A37" s="282"/>
      <c r="B37" s="157" t="s">
        <v>29</v>
      </c>
      <c r="C37" s="158" t="str">
        <f>IF(AND(A37="X",D37=""),"Bitte wählen Sie:","")</f>
        <v/>
      </c>
      <c r="D37" s="274"/>
      <c r="E37" s="159" t="str">
        <f>IFERROR(_xlfn.XLOOKUP(D37,Hilfstabelle!C6:C7,Pauschale,),"")</f>
        <v/>
      </c>
      <c r="F37" s="276" t="str">
        <f>IFERROR(ROUND(IF(A37="X",F29*E37,""),-2),"")</f>
        <v/>
      </c>
    </row>
    <row r="38" spans="1:6" s="24" customFormat="1" ht="17.25" customHeight="1" thickBot="1" x14ac:dyDescent="0.3">
      <c r="A38" s="283"/>
      <c r="B38" s="271" t="s">
        <v>18</v>
      </c>
      <c r="C38" s="304" t="str">
        <f>IF(AND(A38="X",F38=""),"bitte hier die bereits gewährte Pauschale für Planungskosten eingeben:","")</f>
        <v/>
      </c>
      <c r="D38" s="304"/>
      <c r="E38" s="304"/>
      <c r="F38" s="137"/>
    </row>
    <row r="39" spans="1:6" ht="13.5" thickBot="1" x14ac:dyDescent="0.25">
      <c r="A39" s="249"/>
      <c r="B39" s="131"/>
      <c r="C39" s="131"/>
      <c r="D39" s="131"/>
      <c r="E39" s="131"/>
      <c r="F39" s="131"/>
    </row>
    <row r="40" spans="1:6" ht="13.5" thickBot="1" x14ac:dyDescent="0.25">
      <c r="A40" s="82" t="s">
        <v>30</v>
      </c>
      <c r="B40" s="277" t="s">
        <v>81</v>
      </c>
      <c r="C40" s="132" t="s">
        <v>152</v>
      </c>
      <c r="D40" s="132"/>
      <c r="E40" s="132"/>
      <c r="F40" s="133" t="str">
        <f>IF(AND(COUNT(F37:F38)=1,COUNTBLANK(A37:A38)=1),E8+E19+SUM(F37:F38),"")</f>
        <v/>
      </c>
    </row>
    <row r="41" spans="1:6" ht="13.5" thickBot="1" x14ac:dyDescent="0.25">
      <c r="A41" s="131"/>
      <c r="B41" s="131"/>
      <c r="C41" s="131"/>
      <c r="D41" s="131"/>
      <c r="E41" s="131"/>
      <c r="F41" s="131"/>
    </row>
    <row r="42" spans="1:6" s="27" customFormat="1" ht="25.5" customHeight="1" thickBot="1" x14ac:dyDescent="0.3">
      <c r="A42" s="134" t="s">
        <v>60</v>
      </c>
      <c r="B42" s="305" t="s">
        <v>176</v>
      </c>
      <c r="C42" s="305"/>
      <c r="D42" s="305"/>
      <c r="E42" s="135"/>
      <c r="F42" s="138" t="str">
        <f>IF(AND(COUNT(F37:F38)=1,COUNTBLANK(A37:A38)=1),SUM(F37:F37,F34),"")</f>
        <v/>
      </c>
    </row>
    <row r="50" spans="5:5" x14ac:dyDescent="0.2">
      <c r="E50" s="136"/>
    </row>
  </sheetData>
  <sheetProtection sheet="1" objects="1" scenarios="1" selectLockedCells="1"/>
  <mergeCells count="27">
    <mergeCell ref="B1:C1"/>
    <mergeCell ref="D36:F36"/>
    <mergeCell ref="C38:E38"/>
    <mergeCell ref="B42:D42"/>
    <mergeCell ref="B25:C25"/>
    <mergeCell ref="B26:C26"/>
    <mergeCell ref="B27:C27"/>
    <mergeCell ref="B28:C28"/>
    <mergeCell ref="B29:D29"/>
    <mergeCell ref="B19:D19"/>
    <mergeCell ref="A20:C20"/>
    <mergeCell ref="B21:C21"/>
    <mergeCell ref="B22:C22"/>
    <mergeCell ref="B23:C23"/>
    <mergeCell ref="B24:C24"/>
    <mergeCell ref="B12:C12"/>
    <mergeCell ref="B13:C13"/>
    <mergeCell ref="B14:C14"/>
    <mergeCell ref="B15:C15"/>
    <mergeCell ref="B16:C16"/>
    <mergeCell ref="B17:D17"/>
    <mergeCell ref="C5:F5"/>
    <mergeCell ref="B8:D8"/>
    <mergeCell ref="A9:C9"/>
    <mergeCell ref="B10:C10"/>
    <mergeCell ref="B11:C11"/>
    <mergeCell ref="A5:B5"/>
  </mergeCells>
  <conditionalFormatting sqref="B1:C1">
    <cfRule type="cellIs" dxfId="20" priority="5" operator="equal">
      <formula>"Bitte wählen Sie:"</formula>
    </cfRule>
  </conditionalFormatting>
  <conditionalFormatting sqref="D37:D38">
    <cfRule type="cellIs" dxfId="19" priority="4" operator="equal">
      <formula>"Bitte wählen Sie:"</formula>
    </cfRule>
  </conditionalFormatting>
  <conditionalFormatting sqref="C37:C38">
    <cfRule type="cellIs" dxfId="18" priority="3" operator="equal">
      <formula>"Bitte wählen Sie:"</formula>
    </cfRule>
  </conditionalFormatting>
  <conditionalFormatting sqref="C38">
    <cfRule type="cellIs" dxfId="17" priority="2" operator="equal">
      <formula>"bitte hier die bereits gewährte Pauschale für Planungskosten eingeben:"</formula>
    </cfRule>
  </conditionalFormatting>
  <conditionalFormatting sqref="D36:F36">
    <cfRule type="cellIs" dxfId="16" priority="1" operator="equal">
      <formula>"bitte den Betrag in der Zeile Änderungsantrag entfernen"</formula>
    </cfRule>
  </conditionalFormatting>
  <dataValidations count="5">
    <dataValidation type="decimal" allowBlank="1" showInputMessage="1" showErrorMessage="1" sqref="E8 D10:D15" xr:uid="{031E99D6-9717-43FF-BA57-2758747EF521}">
      <formula1>0</formula1>
      <formula2>900000000</formula2>
    </dataValidation>
    <dataValidation type="textLength" allowBlank="1" showInputMessage="1" showErrorMessage="1" errorTitle="OM eingeben" error="Hier bitte das Ordnungsmerkmal eintragen:_x000a__x000a_z.B. &quot;2025 99 999&quot;" promptTitle="Ordnungsmerkmal" prompt="nur sofern schon bekannt" sqref="B3" xr:uid="{3A37EE55-2B70-407C-BB10-AE8A84425A85}">
      <formula1>10</formula1>
      <formula2>11</formula2>
    </dataValidation>
    <dataValidation type="date" allowBlank="1" showInputMessage="1" showErrorMessage="1" promptTitle="Datum" prompt="Bitte geben SIe das Datum Ihres Antrages (Muster 1) ein" sqref="B2" xr:uid="{ADD7E22F-1138-47D3-A61D-DBA0339C9095}">
      <formula1>32874</formula1>
      <formula2>51501</formula2>
    </dataValidation>
    <dataValidation type="list" allowBlank="1" showInputMessage="1" showErrorMessage="1" sqref="B1" xr:uid="{76547837-1510-4772-A68C-65DF16E579E6}">
      <formula1>Antragsart</formula1>
    </dataValidation>
    <dataValidation type="whole" allowBlank="1" showInputMessage="1" showErrorMessage="1" errorTitle="Planungskosten" error="Hier bitte die gewährte Planungskostenpauschale eingeben._x000a__x000a_Eine 0 (Null) ist in dieser Zelle nicht zulässig, zum Löschen bitte den Inhalt entfernen (Taste &quot;Entf&quot;)" promptTitle="Planungskostenpauschale" prompt="Hier bitte die gewährte Planungskostenpauschale eingeben. Sie finden die Höhe im Antragsprüfvermerk (Vermerk über die Prüfung des Antrages)." sqref="F38" xr:uid="{AC4EB9AD-B050-4AB5-ABEF-C510E3EFF831}">
      <formula1>100</formula1>
      <formula2>1000000</formula2>
    </dataValidation>
  </dataValidations>
  <pageMargins left="0.51181102362204722" right="0.35433070866141736" top="0.87948717948717947" bottom="0.78740157480314965" header="0.31496062992125984" footer="0.31496062992125984"/>
  <pageSetup paperSize="9" scale="94" orientation="portrait" r:id="rId1"/>
  <headerFooter>
    <oddHeader>&amp;L&amp;"-,Fett"&amp;14Anlage Ausgaben&amp;C&amp;"-,Fett"&amp;14Muster 2.1 | Standard&amp;R&amp;"-,Fett"&amp;14Stand: 04/2025</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3E00261-FC76-46E6-98CD-2B7990DA2171}">
          <x14:formula1>
            <xm:f>Hilfstabelle!$C$5:$C$7</xm:f>
          </x14:formula1>
          <xm:sqref>D37:D38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B0E62-9842-4EEE-B745-726F195E30D1}">
  <sheetPr>
    <tabColor theme="9" tint="0.39997558519241921"/>
  </sheetPr>
  <dimension ref="A1:F50"/>
  <sheetViews>
    <sheetView showGridLines="0" view="pageLayout" zoomScale="115" zoomScaleNormal="100" zoomScalePageLayoutView="115" workbookViewId="0">
      <selection activeCell="D23" sqref="D23"/>
    </sheetView>
  </sheetViews>
  <sheetFormatPr baseColWidth="10" defaultColWidth="11.42578125" defaultRowHeight="12.75" x14ac:dyDescent="0.2"/>
  <cols>
    <col min="1" max="1" width="4.5703125" style="31" customWidth="1"/>
    <col min="2" max="2" width="20.28515625" style="31" customWidth="1"/>
    <col min="3" max="3" width="17.28515625" style="31" customWidth="1"/>
    <col min="4" max="4" width="17" style="31" customWidth="1"/>
    <col min="5" max="5" width="16.28515625" style="31" customWidth="1"/>
    <col min="6" max="6" width="20.140625" style="31" customWidth="1"/>
    <col min="7" max="16384" width="11.42578125" style="31"/>
  </cols>
  <sheetData>
    <row r="1" spans="1:6" s="22" customFormat="1" ht="12.75" customHeight="1" x14ac:dyDescent="0.25">
      <c r="A1" s="21" t="s">
        <v>0</v>
      </c>
      <c r="B1" s="301" t="s">
        <v>1</v>
      </c>
      <c r="C1" s="301"/>
      <c r="F1" s="23"/>
    </row>
    <row r="2" spans="1:6" s="26" customFormat="1" ht="12.75" customHeight="1" x14ac:dyDescent="0.2">
      <c r="A2" s="21" t="s">
        <v>2</v>
      </c>
      <c r="B2" s="6"/>
      <c r="C2" s="25"/>
    </row>
    <row r="3" spans="1:6" s="22" customFormat="1" x14ac:dyDescent="0.25">
      <c r="A3" s="27" t="s">
        <v>26</v>
      </c>
      <c r="B3" s="7"/>
      <c r="C3" s="28"/>
    </row>
    <row r="4" spans="1:6" s="26" customFormat="1" x14ac:dyDescent="0.2"/>
    <row r="5" spans="1:6" s="22" customFormat="1" ht="29.25" customHeight="1" x14ac:dyDescent="0.25">
      <c r="A5" s="295" t="s">
        <v>54</v>
      </c>
      <c r="B5" s="295"/>
      <c r="C5" s="287"/>
      <c r="D5" s="287"/>
      <c r="E5" s="287"/>
      <c r="F5" s="287"/>
    </row>
    <row r="7" spans="1:6" ht="20.25" customHeight="1" x14ac:dyDescent="0.25">
      <c r="A7" s="30" t="s">
        <v>171</v>
      </c>
      <c r="E7" s="32"/>
      <c r="F7" s="33"/>
    </row>
    <row r="8" spans="1:6" ht="13.5" thickBot="1" x14ac:dyDescent="0.25">
      <c r="E8" s="32"/>
      <c r="F8" s="33"/>
    </row>
    <row r="9" spans="1:6" s="22" customFormat="1" ht="18" customHeight="1" x14ac:dyDescent="0.25">
      <c r="A9" s="82" t="s">
        <v>58</v>
      </c>
      <c r="B9" s="288" t="s">
        <v>162</v>
      </c>
      <c r="C9" s="289"/>
      <c r="D9" s="289"/>
      <c r="E9" s="139">
        <f>'Anlage Muster 2.2'!M22</f>
        <v>0</v>
      </c>
      <c r="F9" s="83"/>
    </row>
    <row r="10" spans="1:6" s="22" customFormat="1" x14ac:dyDescent="0.25">
      <c r="A10" s="290" t="s">
        <v>3</v>
      </c>
      <c r="B10" s="291"/>
      <c r="C10" s="291"/>
      <c r="D10" s="140">
        <f>'Anlage Muster 2.2'!M22-'Anlage Muster 2.2'!N22</f>
        <v>0</v>
      </c>
      <c r="E10" s="85"/>
      <c r="F10" s="86"/>
    </row>
    <row r="11" spans="1:6" s="22" customFormat="1" x14ac:dyDescent="0.25">
      <c r="A11" s="90"/>
      <c r="B11" s="299" t="s">
        <v>11</v>
      </c>
      <c r="C11" s="299"/>
      <c r="D11" s="15">
        <f>SUM(D10:D10)</f>
        <v>0</v>
      </c>
      <c r="E11" s="15">
        <f>+D11</f>
        <v>0</v>
      </c>
      <c r="F11" s="141"/>
    </row>
    <row r="12" spans="1:6" s="22" customFormat="1" ht="13.5" thickBot="1" x14ac:dyDescent="0.3">
      <c r="A12" s="92"/>
      <c r="B12" s="300" t="s">
        <v>163</v>
      </c>
      <c r="C12" s="300"/>
      <c r="D12" s="300"/>
      <c r="E12" s="106">
        <f>ROUND(E9-E11,-2)</f>
        <v>0</v>
      </c>
      <c r="F12" s="107">
        <f>+E12</f>
        <v>0</v>
      </c>
    </row>
    <row r="13" spans="1:6" ht="13.5" thickBot="1" x14ac:dyDescent="0.25">
      <c r="E13" s="32"/>
      <c r="F13" s="33"/>
    </row>
    <row r="14" spans="1:6" s="22" customFormat="1" ht="18" customHeight="1" x14ac:dyDescent="0.25">
      <c r="A14" s="82" t="s">
        <v>12</v>
      </c>
      <c r="B14" s="288" t="s">
        <v>164</v>
      </c>
      <c r="C14" s="289"/>
      <c r="D14" s="289"/>
      <c r="E14" s="13"/>
      <c r="F14" s="100"/>
    </row>
    <row r="15" spans="1:6" s="22" customFormat="1" x14ac:dyDescent="0.25">
      <c r="A15" s="290" t="s">
        <v>3</v>
      </c>
      <c r="B15" s="291"/>
      <c r="C15" s="291"/>
      <c r="D15" s="142"/>
      <c r="E15" s="142"/>
      <c r="F15" s="143"/>
    </row>
    <row r="16" spans="1:6" s="22" customFormat="1" ht="42" customHeight="1" x14ac:dyDescent="0.25">
      <c r="A16" s="89" t="s">
        <v>4</v>
      </c>
      <c r="B16" s="296" t="s">
        <v>8</v>
      </c>
      <c r="C16" s="296"/>
      <c r="D16" s="14"/>
      <c r="E16" s="144"/>
      <c r="F16" s="145"/>
    </row>
    <row r="17" spans="1:6" s="22" customFormat="1" ht="27" customHeight="1" x14ac:dyDescent="0.25">
      <c r="A17" s="89" t="s">
        <v>7</v>
      </c>
      <c r="B17" s="307" t="s">
        <v>160</v>
      </c>
      <c r="C17" s="307"/>
      <c r="D17" s="14"/>
      <c r="E17" s="144"/>
      <c r="F17" s="145"/>
    </row>
    <row r="18" spans="1:6" s="22" customFormat="1" x14ac:dyDescent="0.25">
      <c r="A18" s="90"/>
      <c r="B18" s="299" t="s">
        <v>11</v>
      </c>
      <c r="C18" s="299"/>
      <c r="D18" s="15">
        <f>SUM(D16:D17)</f>
        <v>0</v>
      </c>
      <c r="E18" s="15">
        <f>+D18</f>
        <v>0</v>
      </c>
      <c r="F18" s="91"/>
    </row>
    <row r="19" spans="1:6" s="22" customFormat="1" ht="13.5" thickBot="1" x14ac:dyDescent="0.3">
      <c r="A19" s="92"/>
      <c r="B19" s="300" t="s">
        <v>165</v>
      </c>
      <c r="C19" s="300"/>
      <c r="D19" s="300"/>
      <c r="E19" s="106">
        <f>ROUND(E14-E18,-2)</f>
        <v>0</v>
      </c>
      <c r="F19" s="107">
        <f>+E19</f>
        <v>0</v>
      </c>
    </row>
    <row r="20" spans="1:6" s="22" customFormat="1" ht="13.5" thickBot="1" x14ac:dyDescent="0.3">
      <c r="B20" s="95"/>
      <c r="C20" s="96"/>
      <c r="D20" s="97"/>
      <c r="E20" s="98"/>
      <c r="F20" s="99"/>
    </row>
    <row r="21" spans="1:6" s="22" customFormat="1" ht="18.75" customHeight="1" x14ac:dyDescent="0.25">
      <c r="A21" s="82" t="s">
        <v>16</v>
      </c>
      <c r="B21" s="288" t="s">
        <v>166</v>
      </c>
      <c r="C21" s="289"/>
      <c r="D21" s="289"/>
      <c r="E21" s="18"/>
      <c r="F21" s="100"/>
    </row>
    <row r="22" spans="1:6" s="22" customFormat="1" x14ac:dyDescent="0.25">
      <c r="A22" s="290" t="s">
        <v>3</v>
      </c>
      <c r="B22" s="291"/>
      <c r="C22" s="291"/>
      <c r="D22" s="84"/>
      <c r="E22" s="84"/>
      <c r="F22" s="101"/>
    </row>
    <row r="23" spans="1:6" s="22" customFormat="1" ht="27" customHeight="1" x14ac:dyDescent="0.25">
      <c r="A23" s="89" t="s">
        <v>4</v>
      </c>
      <c r="B23" s="296" t="s">
        <v>59</v>
      </c>
      <c r="C23" s="297"/>
      <c r="D23" s="16"/>
      <c r="E23" s="97"/>
      <c r="F23" s="103"/>
    </row>
    <row r="24" spans="1:6" s="22" customFormat="1" ht="26.25" customHeight="1" x14ac:dyDescent="0.25">
      <c r="A24" s="89" t="s">
        <v>7</v>
      </c>
      <c r="B24" s="296" t="s">
        <v>156</v>
      </c>
      <c r="C24" s="297"/>
      <c r="D24" s="16"/>
      <c r="E24" s="97"/>
      <c r="F24" s="103"/>
    </row>
    <row r="25" spans="1:6" s="95" customFormat="1" ht="41.25" customHeight="1" x14ac:dyDescent="0.25">
      <c r="A25" s="104" t="s">
        <v>9</v>
      </c>
      <c r="B25" s="296" t="s">
        <v>13</v>
      </c>
      <c r="C25" s="297"/>
      <c r="D25" s="16"/>
      <c r="E25" s="97"/>
      <c r="F25" s="103"/>
    </row>
    <row r="26" spans="1:6" s="22" customFormat="1" x14ac:dyDescent="0.25">
      <c r="A26" s="89" t="s">
        <v>10</v>
      </c>
      <c r="B26" s="296" t="s">
        <v>15</v>
      </c>
      <c r="C26" s="297"/>
      <c r="D26" s="16"/>
      <c r="E26" s="97"/>
      <c r="F26" s="103"/>
    </row>
    <row r="27" spans="1:6" s="22" customFormat="1" x14ac:dyDescent="0.25">
      <c r="A27" s="90"/>
      <c r="B27" s="299" t="s">
        <v>11</v>
      </c>
      <c r="C27" s="299"/>
      <c r="D27" s="17">
        <f>SUM(D23:D26)</f>
        <v>0</v>
      </c>
      <c r="E27" s="17">
        <f>+D27</f>
        <v>0</v>
      </c>
      <c r="F27" s="146"/>
    </row>
    <row r="28" spans="1:6" s="22" customFormat="1" ht="13.5" thickBot="1" x14ac:dyDescent="0.3">
      <c r="A28" s="92"/>
      <c r="B28" s="300" t="s">
        <v>167</v>
      </c>
      <c r="C28" s="300"/>
      <c r="D28" s="300"/>
      <c r="E28" s="93">
        <f>ROUND(E21-E27,-2)</f>
        <v>0</v>
      </c>
      <c r="F28" s="94">
        <f>+E28</f>
        <v>0</v>
      </c>
    </row>
    <row r="29" spans="1:6" s="22" customFormat="1" ht="15" customHeight="1" thickBot="1" x14ac:dyDescent="0.3">
      <c r="A29" s="147"/>
      <c r="B29" s="148"/>
      <c r="C29" s="149"/>
      <c r="D29" s="150"/>
      <c r="E29" s="151"/>
      <c r="F29" s="152"/>
    </row>
    <row r="30" spans="1:6" s="22" customFormat="1" x14ac:dyDescent="0.25">
      <c r="A30" s="109" t="s">
        <v>19</v>
      </c>
      <c r="B30" s="110" t="s">
        <v>70</v>
      </c>
      <c r="C30" s="111"/>
      <c r="D30" s="112"/>
      <c r="E30" s="113"/>
      <c r="F30" s="114"/>
    </row>
    <row r="31" spans="1:6" s="22" customFormat="1" x14ac:dyDescent="0.25">
      <c r="A31" s="115" t="s">
        <v>72</v>
      </c>
      <c r="B31" s="121" t="s">
        <v>71</v>
      </c>
      <c r="C31" s="117"/>
      <c r="D31" s="122"/>
      <c r="E31" s="118"/>
      <c r="F31" s="119">
        <f>F12+E14-SUM(D16:D17)+E21-SUM(D24:D26)</f>
        <v>0</v>
      </c>
    </row>
    <row r="32" spans="1:6" s="22" customFormat="1" x14ac:dyDescent="0.25">
      <c r="A32" s="120" t="s">
        <v>73</v>
      </c>
      <c r="B32" s="121" t="s">
        <v>61</v>
      </c>
      <c r="C32" s="117"/>
      <c r="D32" s="122"/>
      <c r="E32" s="153"/>
      <c r="F32" s="119">
        <f>SUM(D23)</f>
        <v>0</v>
      </c>
    </row>
    <row r="33" spans="1:6" s="22" customFormat="1" ht="13.5" thickBot="1" x14ac:dyDescent="0.3">
      <c r="A33" s="123" t="s">
        <v>74</v>
      </c>
      <c r="B33" s="154" t="s">
        <v>154</v>
      </c>
      <c r="C33" s="125"/>
      <c r="D33" s="126"/>
      <c r="E33" s="155"/>
      <c r="F33" s="107">
        <f>ROUND(F12+F19+F28,-2)</f>
        <v>0</v>
      </c>
    </row>
    <row r="34" spans="1:6" s="22" customFormat="1" ht="13.5" thickBot="1" x14ac:dyDescent="0.3">
      <c r="A34" s="128"/>
      <c r="B34" s="108"/>
      <c r="C34" s="108"/>
      <c r="D34" s="1"/>
      <c r="E34" s="1"/>
      <c r="F34" s="102"/>
    </row>
    <row r="35" spans="1:6" s="22" customFormat="1" ht="22.5" customHeight="1" x14ac:dyDescent="0.25">
      <c r="A35" s="82" t="s">
        <v>30</v>
      </c>
      <c r="B35" s="270" t="s">
        <v>17</v>
      </c>
      <c r="C35" s="270"/>
      <c r="D35" s="302" t="str">
        <f>IF(AND(A36="X",F37&gt;0),"bitte den Betrag in der Zeile Änderungsantrag entfernen","")</f>
        <v/>
      </c>
      <c r="E35" s="302"/>
      <c r="F35" s="303"/>
    </row>
    <row r="36" spans="1:6" s="24" customFormat="1" ht="15" x14ac:dyDescent="0.25">
      <c r="A36" s="275" t="str">
        <f>IF(B1="Erstantrag/Aktualisierungsantrag","X","")</f>
        <v/>
      </c>
      <c r="B36" s="308" t="s">
        <v>29</v>
      </c>
      <c r="C36" s="308"/>
      <c r="D36" s="278"/>
      <c r="E36" s="279" t="str">
        <f>IF(A36="X",10%,"")</f>
        <v/>
      </c>
      <c r="F36" s="276" t="str">
        <f>IFERROR(ROUND(IF(A36="X",(F28+F12)*E36,""),-2),"")</f>
        <v/>
      </c>
    </row>
    <row r="37" spans="1:6" s="24" customFormat="1" ht="15.75" thickBot="1" x14ac:dyDescent="0.3">
      <c r="A37" s="130" t="str">
        <f>IF(B1="Änderungsantrag","X","")</f>
        <v/>
      </c>
      <c r="B37" s="271" t="s">
        <v>18</v>
      </c>
      <c r="C37" s="304" t="str">
        <f>IF(AND(A37="X",F37=""),"bitte hier die bereits gewährte Pauschale für Planungskosten eingeben:","")</f>
        <v/>
      </c>
      <c r="D37" s="304"/>
      <c r="E37" s="304"/>
      <c r="F37" s="280"/>
    </row>
    <row r="38" spans="1:6" s="24" customFormat="1" ht="15.75" thickBot="1" x14ac:dyDescent="0.3">
      <c r="A38" s="156"/>
      <c r="B38" s="157"/>
      <c r="C38" s="157"/>
      <c r="D38" s="158"/>
      <c r="E38" s="159"/>
      <c r="F38" s="160"/>
    </row>
    <row r="39" spans="1:6" ht="15.75" customHeight="1" thickBot="1" x14ac:dyDescent="0.25">
      <c r="A39" s="134" t="s">
        <v>60</v>
      </c>
      <c r="B39" s="277" t="s">
        <v>81</v>
      </c>
      <c r="C39" s="272" t="s">
        <v>152</v>
      </c>
      <c r="D39" s="277"/>
      <c r="E39" s="272"/>
      <c r="F39" s="133" t="str">
        <f>IF(AND(COUNTBLANK(A36:A37)=1,COUNTBLANK(F36:F37)=1),E9+E14+E21+SUM(F36:F36),"")</f>
        <v/>
      </c>
    </row>
    <row r="40" spans="1:6" s="24" customFormat="1" ht="15" customHeight="1" thickBot="1" x14ac:dyDescent="0.3"/>
    <row r="41" spans="1:6" s="27" customFormat="1" ht="25.5" customHeight="1" thickBot="1" x14ac:dyDescent="0.3">
      <c r="A41" s="134" t="s">
        <v>75</v>
      </c>
      <c r="B41" s="305" t="s">
        <v>176</v>
      </c>
      <c r="C41" s="305"/>
      <c r="D41" s="305"/>
      <c r="E41" s="135"/>
      <c r="F41" s="138" t="str">
        <f>IF(COUNT(F36:F37)=1,SUM(F36:F37,F33),"")</f>
        <v/>
      </c>
    </row>
    <row r="50" spans="5:5" x14ac:dyDescent="0.2">
      <c r="E50" s="136"/>
    </row>
  </sheetData>
  <sheetProtection sheet="1" objects="1" scenarios="1" selectLockedCells="1"/>
  <mergeCells count="25">
    <mergeCell ref="C37:E37"/>
    <mergeCell ref="B1:C1"/>
    <mergeCell ref="C5:F5"/>
    <mergeCell ref="B14:D14"/>
    <mergeCell ref="A15:C15"/>
    <mergeCell ref="B16:C16"/>
    <mergeCell ref="B11:C11"/>
    <mergeCell ref="B12:D12"/>
    <mergeCell ref="B36:C36"/>
    <mergeCell ref="B41:D41"/>
    <mergeCell ref="A5:B5"/>
    <mergeCell ref="B9:D9"/>
    <mergeCell ref="A10:C10"/>
    <mergeCell ref="B25:C25"/>
    <mergeCell ref="B26:C26"/>
    <mergeCell ref="B27:C27"/>
    <mergeCell ref="B28:D28"/>
    <mergeCell ref="B21:D21"/>
    <mergeCell ref="A22:C22"/>
    <mergeCell ref="B23:C23"/>
    <mergeCell ref="B24:C24"/>
    <mergeCell ref="B17:C17"/>
    <mergeCell ref="B18:C18"/>
    <mergeCell ref="B19:D19"/>
    <mergeCell ref="D35:F35"/>
  </mergeCells>
  <conditionalFormatting sqref="B1:C1">
    <cfRule type="cellIs" dxfId="15" priority="9" operator="equal">
      <formula>"Bitte wählen Sie:"</formula>
    </cfRule>
  </conditionalFormatting>
  <conditionalFormatting sqref="D36:D38">
    <cfRule type="cellIs" dxfId="14" priority="3" operator="equal">
      <formula>"Bitte wählen Sie:"</formula>
    </cfRule>
  </conditionalFormatting>
  <conditionalFormatting sqref="C37">
    <cfRule type="cellIs" dxfId="13" priority="2" operator="equal">
      <formula>"bitte hier die bereits gewährte Pauschale für Planungskosten eingeben:"</formula>
    </cfRule>
  </conditionalFormatting>
  <conditionalFormatting sqref="D35:F35">
    <cfRule type="cellIs" dxfId="12" priority="1" operator="equal">
      <formula>"bitte den Betrag in der Zeile Änderungsantrag entfernen"</formula>
    </cfRule>
  </conditionalFormatting>
  <dataValidations count="5">
    <dataValidation type="list" allowBlank="1" showInputMessage="1" showErrorMessage="1" sqref="B1" xr:uid="{ED2711B8-31DC-49AA-B609-9BB278B069C7}">
      <formula1>Antragsart</formula1>
    </dataValidation>
    <dataValidation type="date" allowBlank="1" showInputMessage="1" showErrorMessage="1" promptTitle="Datum" prompt="Bitte geben SIe das Datum Ihres Antrages (Muster 1) ein" sqref="B2" xr:uid="{0ADF5B6A-1131-4CAF-8138-41948B5DAE4A}">
      <formula1>32874</formula1>
      <formula2>51501</formula2>
    </dataValidation>
    <dataValidation type="textLength" allowBlank="1" showInputMessage="1" showErrorMessage="1" errorTitle="OM eingeben" error="Hier bitte das Ordnungsmerkmal eintragen:_x000a__x000a_z.B. &quot;2025 99 999&quot;" promptTitle="Ordnungsmerkmal" prompt="nur sofern schon bekannt" sqref="B3" xr:uid="{BF32DF76-DAE4-4E81-9591-250B7C5BBDEC}">
      <formula1>10</formula1>
      <formula2>11</formula2>
    </dataValidation>
    <dataValidation type="decimal" allowBlank="1" showInputMessage="1" showErrorMessage="1" sqref="E14 E9 D10 D16:D17" xr:uid="{D12C678E-44F3-4F21-89EC-485936530A1F}">
      <formula1>0</formula1>
      <formula2>900000000</formula2>
    </dataValidation>
    <dataValidation type="whole" allowBlank="1" showInputMessage="1" showErrorMessage="1" errorTitle="Planungskosten" error="Hier bitte die gewährte Planungskostenpauschale eingeben._x000a__x000a_Eine 0 (Null) ist in dieser Zelle nicht zulässig, zum Löschen bitte den Inhalt entfernen (Taste &quot;Entf&quot;)" promptTitle="Planungskostenpauschale" prompt="Hier bitte die gewährte Planungskostenpauschale eingeben. Sie finden die Höhe im Antragsprüfvermerk (Vermerk über die Prüfung des Antrages)." sqref="F37" xr:uid="{239F205B-C37E-4138-B86D-42E1D8FF3214}">
      <formula1>100</formula1>
      <formula2>10000000</formula2>
    </dataValidation>
  </dataValidations>
  <pageMargins left="0.33764367816091956" right="0.28985507246376813" top="0.78740157499999996" bottom="0.78740157499999996" header="0.3" footer="0.3"/>
  <pageSetup paperSize="9" orientation="portrait" r:id="rId1"/>
  <headerFooter>
    <oddHeader>&amp;L&amp;"-,Fett"&amp;14Anlage Ausgaben&amp;C&amp;"-,Fett"&amp;14Muster 2.2 | Abstellanlagen&amp;R&amp;"-,Fett"&amp;14Stand: 04/2025</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C9FD3-CB81-462F-AD6B-CCC243E06634}">
  <sheetPr>
    <tabColor theme="9" tint="0.39997558519241921"/>
    <pageSetUpPr fitToPage="1"/>
  </sheetPr>
  <dimension ref="A3:O24"/>
  <sheetViews>
    <sheetView showGridLines="0" view="pageLayout" zoomScale="85" zoomScaleNormal="100" zoomScalePageLayoutView="85" workbookViewId="0">
      <selection activeCell="H7" sqref="H7"/>
    </sheetView>
  </sheetViews>
  <sheetFormatPr baseColWidth="10" defaultRowHeight="15" x14ac:dyDescent="0.25"/>
  <cols>
    <col min="1" max="1" width="4.28515625" style="24" customWidth="1"/>
    <col min="2" max="2" width="35.28515625" style="24" customWidth="1"/>
    <col min="3" max="4" width="4.42578125" style="24" bestFit="1" customWidth="1"/>
    <col min="5" max="7" width="9.28515625" style="24" bestFit="1" customWidth="1"/>
    <col min="8" max="8" width="9.5703125" style="24" customWidth="1"/>
    <col min="9" max="9" width="10.5703125" style="24" customWidth="1"/>
    <col min="10" max="10" width="8" style="188" customWidth="1"/>
    <col min="11" max="11" width="14.140625" style="24" customWidth="1"/>
    <col min="12" max="12" width="13.140625" style="24" bestFit="1" customWidth="1"/>
    <col min="13" max="13" width="13.28515625" style="24" bestFit="1" customWidth="1"/>
    <col min="14" max="14" width="17.140625" style="24" bestFit="1" customWidth="1"/>
    <col min="15" max="15" width="2.28515625" style="24" customWidth="1"/>
    <col min="16" max="16384" width="11.42578125" style="24"/>
  </cols>
  <sheetData>
    <row r="3" spans="1:15" x14ac:dyDescent="0.25">
      <c r="A3" s="161"/>
      <c r="B3" s="161"/>
      <c r="C3" s="161"/>
      <c r="D3" s="161"/>
      <c r="E3" s="312" t="s">
        <v>32</v>
      </c>
      <c r="F3" s="313"/>
      <c r="G3" s="313"/>
      <c r="H3" s="313"/>
      <c r="I3" s="313"/>
      <c r="J3" s="314" t="s">
        <v>38</v>
      </c>
      <c r="K3" s="161"/>
      <c r="L3" s="161"/>
    </row>
    <row r="4" spans="1:15" ht="175.5" customHeight="1" x14ac:dyDescent="0.25">
      <c r="A4" s="162" t="s">
        <v>33</v>
      </c>
      <c r="B4" s="162" t="s">
        <v>34</v>
      </c>
      <c r="C4" s="163" t="s">
        <v>148</v>
      </c>
      <c r="D4" s="163" t="s">
        <v>56</v>
      </c>
      <c r="E4" s="164" t="s">
        <v>35</v>
      </c>
      <c r="F4" s="164" t="s">
        <v>36</v>
      </c>
      <c r="G4" s="164" t="s">
        <v>146</v>
      </c>
      <c r="H4" s="164" t="s">
        <v>37</v>
      </c>
      <c r="I4" s="165" t="s">
        <v>147</v>
      </c>
      <c r="J4" s="314"/>
      <c r="K4" s="166" t="s">
        <v>39</v>
      </c>
      <c r="L4" s="166" t="s">
        <v>40</v>
      </c>
      <c r="M4" s="167" t="s">
        <v>41</v>
      </c>
      <c r="N4" s="166" t="s">
        <v>57</v>
      </c>
    </row>
    <row r="5" spans="1:15" x14ac:dyDescent="0.25">
      <c r="A5" s="309" t="s">
        <v>42</v>
      </c>
      <c r="B5" s="310"/>
      <c r="C5" s="310"/>
      <c r="D5" s="311"/>
      <c r="E5" s="168">
        <v>1000</v>
      </c>
      <c r="F5" s="168">
        <v>1200</v>
      </c>
      <c r="G5" s="168">
        <v>1800</v>
      </c>
      <c r="H5" s="168">
        <v>2500</v>
      </c>
      <c r="I5" s="168">
        <v>2500</v>
      </c>
      <c r="J5" s="169">
        <v>500</v>
      </c>
      <c r="K5" s="170"/>
      <c r="L5" s="171" t="s">
        <v>43</v>
      </c>
      <c r="M5" s="170"/>
      <c r="N5" s="170"/>
    </row>
    <row r="6" spans="1:15" x14ac:dyDescent="0.25">
      <c r="A6" s="161"/>
      <c r="B6" s="161"/>
      <c r="C6" s="161"/>
      <c r="D6" s="161"/>
      <c r="E6" s="161"/>
      <c r="F6" s="161"/>
      <c r="G6" s="161"/>
      <c r="H6" s="161"/>
      <c r="I6" s="161"/>
      <c r="J6" s="172"/>
      <c r="K6" s="161"/>
      <c r="L6" s="173">
        <v>0.19</v>
      </c>
    </row>
    <row r="7" spans="1:15" s="177" customFormat="1" ht="20.100000000000001" customHeight="1" x14ac:dyDescent="0.25">
      <c r="A7" s="174">
        <v>1</v>
      </c>
      <c r="B7" s="8"/>
      <c r="C7" s="9"/>
      <c r="D7" s="9"/>
      <c r="E7" s="9"/>
      <c r="F7" s="9"/>
      <c r="G7" s="9"/>
      <c r="H7" s="9"/>
      <c r="I7" s="80"/>
      <c r="J7" s="81"/>
      <c r="K7" s="175">
        <f t="shared" ref="K7:K14" si="0">SUM(E7*$E$5)+(F7*$F$5)+(G7*$G$5)+(H7*$H$5)+(I7*$I$5)+(J7*$J$5)</f>
        <v>0</v>
      </c>
      <c r="L7" s="175">
        <f>SUM(K7*$L$6)+K7</f>
        <v>0</v>
      </c>
      <c r="M7" s="10"/>
      <c r="N7" s="176">
        <f>IF(L7&lt;M7,L7,M7)</f>
        <v>0</v>
      </c>
      <c r="O7" s="24"/>
    </row>
    <row r="8" spans="1:15" s="177" customFormat="1" ht="20.100000000000001" customHeight="1" x14ac:dyDescent="0.25">
      <c r="A8" s="174">
        <f t="shared" ref="A8:A20" si="1">SUM(A7+1)</f>
        <v>2</v>
      </c>
      <c r="B8" s="8"/>
      <c r="C8" s="9"/>
      <c r="D8" s="9"/>
      <c r="E8" s="9"/>
      <c r="F8" s="9"/>
      <c r="G8" s="9"/>
      <c r="H8" s="9"/>
      <c r="I8" s="80"/>
      <c r="J8" s="81"/>
      <c r="K8" s="175">
        <f t="shared" si="0"/>
        <v>0</v>
      </c>
      <c r="L8" s="175">
        <f>SUM(K8*$L$6)+K8</f>
        <v>0</v>
      </c>
      <c r="M8" s="10"/>
      <c r="N8" s="176">
        <f t="shared" ref="N8:N20" si="2">IF(L8&lt;M8,L8,M8)</f>
        <v>0</v>
      </c>
    </row>
    <row r="9" spans="1:15" s="177" customFormat="1" ht="20.100000000000001" customHeight="1" x14ac:dyDescent="0.25">
      <c r="A9" s="174">
        <f t="shared" si="1"/>
        <v>3</v>
      </c>
      <c r="B9" s="8"/>
      <c r="C9" s="9"/>
      <c r="D9" s="9"/>
      <c r="E9" s="9"/>
      <c r="F9" s="9"/>
      <c r="G9" s="9"/>
      <c r="H9" s="9"/>
      <c r="I9" s="80"/>
      <c r="J9" s="81"/>
      <c r="K9" s="175">
        <f t="shared" si="0"/>
        <v>0</v>
      </c>
      <c r="L9" s="175">
        <f t="shared" ref="L9:L15" si="3">SUM(K9*$L$6)+K9</f>
        <v>0</v>
      </c>
      <c r="M9" s="10"/>
      <c r="N9" s="176">
        <f t="shared" si="2"/>
        <v>0</v>
      </c>
    </row>
    <row r="10" spans="1:15" s="177" customFormat="1" ht="20.100000000000001" customHeight="1" x14ac:dyDescent="0.25">
      <c r="A10" s="174">
        <f t="shared" si="1"/>
        <v>4</v>
      </c>
      <c r="B10" s="8"/>
      <c r="C10" s="9"/>
      <c r="D10" s="9"/>
      <c r="E10" s="9"/>
      <c r="F10" s="9"/>
      <c r="G10" s="9"/>
      <c r="H10" s="9"/>
      <c r="I10" s="80"/>
      <c r="J10" s="81"/>
      <c r="K10" s="175">
        <f t="shared" si="0"/>
        <v>0</v>
      </c>
      <c r="L10" s="175">
        <f t="shared" si="3"/>
        <v>0</v>
      </c>
      <c r="M10" s="10"/>
      <c r="N10" s="176">
        <f t="shared" si="2"/>
        <v>0</v>
      </c>
    </row>
    <row r="11" spans="1:15" s="177" customFormat="1" ht="20.100000000000001" customHeight="1" x14ac:dyDescent="0.25">
      <c r="A11" s="174">
        <f t="shared" si="1"/>
        <v>5</v>
      </c>
      <c r="B11" s="8"/>
      <c r="C11" s="9"/>
      <c r="D11" s="9"/>
      <c r="E11" s="9"/>
      <c r="F11" s="9"/>
      <c r="G11" s="9"/>
      <c r="H11" s="9"/>
      <c r="I11" s="80"/>
      <c r="J11" s="81"/>
      <c r="K11" s="175">
        <f t="shared" si="0"/>
        <v>0</v>
      </c>
      <c r="L11" s="175">
        <f t="shared" si="3"/>
        <v>0</v>
      </c>
      <c r="M11" s="10"/>
      <c r="N11" s="176">
        <f t="shared" si="2"/>
        <v>0</v>
      </c>
    </row>
    <row r="12" spans="1:15" s="177" customFormat="1" ht="20.100000000000001" customHeight="1" x14ac:dyDescent="0.25">
      <c r="A12" s="174">
        <f t="shared" si="1"/>
        <v>6</v>
      </c>
      <c r="B12" s="8"/>
      <c r="C12" s="9"/>
      <c r="D12" s="9"/>
      <c r="E12" s="9"/>
      <c r="F12" s="9"/>
      <c r="G12" s="9"/>
      <c r="H12" s="9"/>
      <c r="I12" s="80"/>
      <c r="J12" s="81"/>
      <c r="K12" s="175">
        <f t="shared" si="0"/>
        <v>0</v>
      </c>
      <c r="L12" s="175">
        <f t="shared" si="3"/>
        <v>0</v>
      </c>
      <c r="M12" s="10"/>
      <c r="N12" s="176">
        <f t="shared" si="2"/>
        <v>0</v>
      </c>
    </row>
    <row r="13" spans="1:15" s="177" customFormat="1" ht="20.100000000000001" customHeight="1" x14ac:dyDescent="0.25">
      <c r="A13" s="174">
        <f t="shared" si="1"/>
        <v>7</v>
      </c>
      <c r="B13" s="8"/>
      <c r="C13" s="9"/>
      <c r="D13" s="9"/>
      <c r="E13" s="9"/>
      <c r="F13" s="9"/>
      <c r="G13" s="9"/>
      <c r="H13" s="9"/>
      <c r="I13" s="80"/>
      <c r="J13" s="81"/>
      <c r="K13" s="175">
        <f t="shared" si="0"/>
        <v>0</v>
      </c>
      <c r="L13" s="175">
        <f t="shared" si="3"/>
        <v>0</v>
      </c>
      <c r="M13" s="10"/>
      <c r="N13" s="176">
        <f t="shared" si="2"/>
        <v>0</v>
      </c>
    </row>
    <row r="14" spans="1:15" s="177" customFormat="1" ht="20.100000000000001" customHeight="1" x14ac:dyDescent="0.25">
      <c r="A14" s="174">
        <f t="shared" si="1"/>
        <v>8</v>
      </c>
      <c r="B14" s="8"/>
      <c r="C14" s="9"/>
      <c r="D14" s="9"/>
      <c r="E14" s="9"/>
      <c r="F14" s="9"/>
      <c r="G14" s="9"/>
      <c r="H14" s="9"/>
      <c r="I14" s="80"/>
      <c r="J14" s="81"/>
      <c r="K14" s="175">
        <f t="shared" si="0"/>
        <v>0</v>
      </c>
      <c r="L14" s="175">
        <f t="shared" si="3"/>
        <v>0</v>
      </c>
      <c r="M14" s="10"/>
      <c r="N14" s="176">
        <f t="shared" si="2"/>
        <v>0</v>
      </c>
    </row>
    <row r="15" spans="1:15" s="177" customFormat="1" ht="20.100000000000001" customHeight="1" x14ac:dyDescent="0.25">
      <c r="A15" s="174">
        <f t="shared" si="1"/>
        <v>9</v>
      </c>
      <c r="B15" s="8"/>
      <c r="C15" s="9"/>
      <c r="D15" s="9"/>
      <c r="E15" s="9"/>
      <c r="F15" s="9"/>
      <c r="G15" s="9"/>
      <c r="H15" s="9"/>
      <c r="I15" s="80"/>
      <c r="J15" s="81"/>
      <c r="K15" s="175">
        <f t="shared" ref="K15:K19" si="4">SUM(E15*$E$5)+(F15*$F$5)+(G15*$G$5)+(H15*$H$5)+(I15*$I$5)+(J15*$J$5)</f>
        <v>0</v>
      </c>
      <c r="L15" s="175">
        <f t="shared" si="3"/>
        <v>0</v>
      </c>
      <c r="M15" s="10"/>
      <c r="N15" s="176">
        <f t="shared" si="2"/>
        <v>0</v>
      </c>
    </row>
    <row r="16" spans="1:15" s="177" customFormat="1" ht="20.100000000000001" customHeight="1" x14ac:dyDescent="0.25">
      <c r="A16" s="174">
        <f t="shared" si="1"/>
        <v>10</v>
      </c>
      <c r="B16" s="8"/>
      <c r="C16" s="9"/>
      <c r="D16" s="9"/>
      <c r="E16" s="9"/>
      <c r="F16" s="9"/>
      <c r="G16" s="9"/>
      <c r="H16" s="9"/>
      <c r="I16" s="80"/>
      <c r="J16" s="81"/>
      <c r="K16" s="175">
        <f t="shared" si="4"/>
        <v>0</v>
      </c>
      <c r="L16" s="175">
        <f>SUM(K16*$L$6)+K16</f>
        <v>0</v>
      </c>
      <c r="M16" s="10"/>
      <c r="N16" s="176">
        <f t="shared" si="2"/>
        <v>0</v>
      </c>
    </row>
    <row r="17" spans="1:14" s="177" customFormat="1" ht="20.100000000000001" customHeight="1" x14ac:dyDescent="0.25">
      <c r="A17" s="174">
        <f t="shared" si="1"/>
        <v>11</v>
      </c>
      <c r="B17" s="8"/>
      <c r="C17" s="9"/>
      <c r="D17" s="9"/>
      <c r="E17" s="9"/>
      <c r="F17" s="9"/>
      <c r="G17" s="9"/>
      <c r="H17" s="9"/>
      <c r="I17" s="80"/>
      <c r="J17" s="81"/>
      <c r="K17" s="175">
        <f>SUM(E17*$E$5)+(F17*$F$5)+(G17*$G$5)+(H17*$H$5)+(I17*$I$5)+(J17*$J$5)</f>
        <v>0</v>
      </c>
      <c r="L17" s="175">
        <f>SUM(K17*$L$6)+K17</f>
        <v>0</v>
      </c>
      <c r="M17" s="10"/>
      <c r="N17" s="176">
        <f t="shared" si="2"/>
        <v>0</v>
      </c>
    </row>
    <row r="18" spans="1:14" s="177" customFormat="1" ht="20.100000000000001" customHeight="1" x14ac:dyDescent="0.25">
      <c r="A18" s="174">
        <f t="shared" si="1"/>
        <v>12</v>
      </c>
      <c r="B18" s="8"/>
      <c r="C18" s="9"/>
      <c r="D18" s="9"/>
      <c r="E18" s="9"/>
      <c r="F18" s="9"/>
      <c r="G18" s="9"/>
      <c r="H18" s="9"/>
      <c r="I18" s="80"/>
      <c r="J18" s="81"/>
      <c r="K18" s="175">
        <f>SUM(E18*$E$5)+(F18*$F$5)+(G18*$G$5)+(H18*$H$5)+(I18*$I$5)+(J18*$J$5)</f>
        <v>0</v>
      </c>
      <c r="L18" s="175">
        <f>SUM(K18*$L$6)+K18</f>
        <v>0</v>
      </c>
      <c r="M18" s="10"/>
      <c r="N18" s="176">
        <f t="shared" si="2"/>
        <v>0</v>
      </c>
    </row>
    <row r="19" spans="1:14" s="177" customFormat="1" ht="20.100000000000001" customHeight="1" x14ac:dyDescent="0.25">
      <c r="A19" s="174">
        <f t="shared" si="1"/>
        <v>13</v>
      </c>
      <c r="B19" s="8"/>
      <c r="C19" s="9"/>
      <c r="D19" s="9"/>
      <c r="E19" s="9"/>
      <c r="F19" s="9"/>
      <c r="G19" s="9"/>
      <c r="H19" s="9"/>
      <c r="I19" s="80"/>
      <c r="J19" s="81"/>
      <c r="K19" s="175">
        <f t="shared" si="4"/>
        <v>0</v>
      </c>
      <c r="L19" s="175">
        <f>SUM(K19*$L$6)+K19</f>
        <v>0</v>
      </c>
      <c r="M19" s="10"/>
      <c r="N19" s="176">
        <f t="shared" ref="N19" si="5">IF(L19&lt;M19,L19,M19)</f>
        <v>0</v>
      </c>
    </row>
    <row r="20" spans="1:14" s="177" customFormat="1" ht="20.100000000000001" customHeight="1" x14ac:dyDescent="0.25">
      <c r="A20" s="174">
        <f t="shared" si="1"/>
        <v>14</v>
      </c>
      <c r="B20" s="8"/>
      <c r="C20" s="9"/>
      <c r="D20" s="9"/>
      <c r="E20" s="9"/>
      <c r="F20" s="9"/>
      <c r="G20" s="9"/>
      <c r="H20" s="9"/>
      <c r="I20" s="80"/>
      <c r="J20" s="81"/>
      <c r="K20" s="175">
        <f>SUM(E20*$E$5)+(F20*$F$5)+(G20*$G$5)+(H20*$H$5)+(I20*$I$5)+(J20*$J$5)</f>
        <v>0</v>
      </c>
      <c r="L20" s="175">
        <f>SUM(K20*$L$6)+K20</f>
        <v>0</v>
      </c>
      <c r="M20" s="10"/>
      <c r="N20" s="176">
        <f t="shared" si="2"/>
        <v>0</v>
      </c>
    </row>
    <row r="21" spans="1:14" x14ac:dyDescent="0.25">
      <c r="A21" s="161"/>
      <c r="B21" s="161"/>
      <c r="C21" s="161"/>
      <c r="D21" s="161"/>
      <c r="E21" s="161"/>
      <c r="F21" s="161"/>
      <c r="G21" s="161"/>
      <c r="H21" s="161"/>
      <c r="I21" s="161"/>
      <c r="J21" s="172"/>
      <c r="K21" s="178"/>
      <c r="L21" s="178"/>
      <c r="M21" s="179"/>
      <c r="N21" s="179"/>
    </row>
    <row r="22" spans="1:14" s="186" customFormat="1" x14ac:dyDescent="0.25">
      <c r="A22" s="180"/>
      <c r="B22" s="181" t="s">
        <v>44</v>
      </c>
      <c r="C22" s="181">
        <f t="shared" ref="C22:J22" si="6">SUM(C7:C20)</f>
        <v>0</v>
      </c>
      <c r="D22" s="181">
        <f t="shared" si="6"/>
        <v>0</v>
      </c>
      <c r="E22" s="181">
        <f t="shared" si="6"/>
        <v>0</v>
      </c>
      <c r="F22" s="181">
        <f t="shared" si="6"/>
        <v>0</v>
      </c>
      <c r="G22" s="181">
        <f t="shared" si="6"/>
        <v>0</v>
      </c>
      <c r="H22" s="181">
        <f t="shared" si="6"/>
        <v>0</v>
      </c>
      <c r="I22" s="182">
        <f t="shared" si="6"/>
        <v>0</v>
      </c>
      <c r="J22" s="183">
        <f t="shared" si="6"/>
        <v>0</v>
      </c>
      <c r="K22" s="184">
        <f>SUM(K7:K20)</f>
        <v>0</v>
      </c>
      <c r="L22" s="184">
        <f>SUM(L7:L20)</f>
        <v>0</v>
      </c>
      <c r="M22" s="184">
        <f>SUM(M7:M20)</f>
        <v>0</v>
      </c>
      <c r="N22" s="185">
        <f>ROUND(SUM(N7:N20),-2)</f>
        <v>0</v>
      </c>
    </row>
    <row r="23" spans="1:14" x14ac:dyDescent="0.25">
      <c r="A23" s="161"/>
      <c r="B23" s="161"/>
      <c r="C23" s="161"/>
      <c r="D23" s="161"/>
      <c r="E23" s="161"/>
      <c r="F23" s="161"/>
      <c r="G23" s="161"/>
      <c r="H23" s="161"/>
      <c r="I23" s="161"/>
      <c r="J23" s="172"/>
      <c r="K23" s="161"/>
      <c r="L23" s="161"/>
    </row>
    <row r="24" spans="1:14" x14ac:dyDescent="0.25">
      <c r="A24" s="161"/>
      <c r="B24" s="161" t="s">
        <v>55</v>
      </c>
      <c r="C24" s="161"/>
      <c r="D24" s="161"/>
      <c r="E24" s="161"/>
      <c r="F24" s="161"/>
      <c r="G24" s="161"/>
      <c r="H24" s="161"/>
      <c r="I24" s="161"/>
      <c r="J24" s="172"/>
      <c r="K24" s="187"/>
    </row>
  </sheetData>
  <sheetProtection sheet="1" objects="1" scenarios="1" selectLockedCells="1"/>
  <mergeCells count="3">
    <mergeCell ref="A5:D5"/>
    <mergeCell ref="E3:I3"/>
    <mergeCell ref="J3:J4"/>
  </mergeCells>
  <conditionalFormatting sqref="D7">
    <cfRule type="cellIs" dxfId="11" priority="5" operator="notEqual">
      <formula>SUM(E7:I7)</formula>
    </cfRule>
  </conditionalFormatting>
  <conditionalFormatting sqref="D8:D20">
    <cfRule type="cellIs" dxfId="10" priority="1" operator="notEqual">
      <formula>SUM(E8:I8)</formula>
    </cfRule>
  </conditionalFormatting>
  <dataValidations count="1">
    <dataValidation type="whole" operator="greaterThanOrEqual" allowBlank="1" showInputMessage="1" showErrorMessage="1" errorTitle="Anzahl der Stellplätze" error="Die Anzahl der Stellplätze muss mindestens der Anzahl der Bügel entsprechen." sqref="D7:D8" xr:uid="{F2112954-F597-42AA-80AE-E848BB0986DF}">
      <formula1>C7</formula1>
    </dataValidation>
  </dataValidations>
  <pageMargins left="0.19685039370078741" right="0.39370078740157483" top="0.78740157480314965" bottom="0.78740157480314965" header="0.31496062992125984" footer="0.31496062992125984"/>
  <pageSetup paperSize="9" scale="84" orientation="landscape" r:id="rId1"/>
  <headerFooter>
    <oddHeader>&amp;L&amp;"-,Fett"&amp;14Anlage zum Muster 2.2 - Abstellanlagen</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5E321-D3C2-4DEB-BFDF-611FD91AB217}">
  <sheetPr>
    <tabColor theme="7"/>
  </sheetPr>
  <dimension ref="A1:F17"/>
  <sheetViews>
    <sheetView showGridLines="0" view="pageLayout" zoomScaleNormal="100" workbookViewId="0">
      <selection activeCell="C5" sqref="C5:F5"/>
    </sheetView>
  </sheetViews>
  <sheetFormatPr baseColWidth="10" defaultColWidth="11.42578125" defaultRowHeight="12.75" x14ac:dyDescent="0.2"/>
  <cols>
    <col min="1" max="1" width="4.5703125" style="31" customWidth="1"/>
    <col min="2" max="2" width="20.28515625" style="31" customWidth="1"/>
    <col min="3" max="3" width="18.5703125" style="31" customWidth="1"/>
    <col min="4" max="4" width="15.7109375" style="31" customWidth="1"/>
    <col min="5" max="5" width="16.28515625" style="31" customWidth="1"/>
    <col min="6" max="6" width="17.140625" style="31" customWidth="1"/>
    <col min="7" max="16384" width="11.42578125" style="31"/>
  </cols>
  <sheetData>
    <row r="1" spans="1:6" s="22" customFormat="1" ht="12.75" customHeight="1" x14ac:dyDescent="0.25">
      <c r="A1" s="21" t="s">
        <v>0</v>
      </c>
      <c r="B1" s="301" t="s">
        <v>1</v>
      </c>
      <c r="C1" s="301"/>
      <c r="F1" s="23"/>
    </row>
    <row r="2" spans="1:6" s="26" customFormat="1" ht="12.75" customHeight="1" x14ac:dyDescent="0.2">
      <c r="A2" s="21" t="s">
        <v>2</v>
      </c>
      <c r="B2" s="6"/>
      <c r="C2" s="25"/>
    </row>
    <row r="3" spans="1:6" s="22" customFormat="1" x14ac:dyDescent="0.25">
      <c r="A3" s="27" t="s">
        <v>26</v>
      </c>
      <c r="B3" s="7"/>
      <c r="C3" s="28"/>
    </row>
    <row r="4" spans="1:6" s="26" customFormat="1" x14ac:dyDescent="0.2"/>
    <row r="5" spans="1:6" s="22" customFormat="1" ht="29.25" customHeight="1" x14ac:dyDescent="0.25">
      <c r="B5" s="78" t="s">
        <v>54</v>
      </c>
      <c r="C5" s="287"/>
      <c r="D5" s="287"/>
      <c r="E5" s="287"/>
      <c r="F5" s="287"/>
    </row>
    <row r="7" spans="1:6" ht="20.25" customHeight="1" x14ac:dyDescent="0.25">
      <c r="A7" s="30" t="s">
        <v>171</v>
      </c>
      <c r="E7" s="32"/>
      <c r="F7" s="33"/>
    </row>
    <row r="8" spans="1:6" ht="13.5" thickBot="1" x14ac:dyDescent="0.25">
      <c r="E8" s="32"/>
      <c r="F8" s="33"/>
    </row>
    <row r="9" spans="1:6" s="22" customFormat="1" ht="18" customHeight="1" x14ac:dyDescent="0.25">
      <c r="A9" s="82">
        <v>1</v>
      </c>
      <c r="B9" s="288" t="s">
        <v>81</v>
      </c>
      <c r="C9" s="289"/>
      <c r="D9" s="289"/>
      <c r="E9" s="189">
        <f>'Anlage Muster 2.3'!G24</f>
        <v>0</v>
      </c>
      <c r="F9" s="190"/>
    </row>
    <row r="10" spans="1:6" s="22" customFormat="1" x14ac:dyDescent="0.25">
      <c r="A10" s="290" t="s">
        <v>3</v>
      </c>
      <c r="B10" s="291"/>
      <c r="C10" s="291"/>
      <c r="D10" s="84"/>
      <c r="E10" s="191"/>
      <c r="F10" s="192"/>
    </row>
    <row r="11" spans="1:6" s="22" customFormat="1" x14ac:dyDescent="0.25">
      <c r="A11" s="193" t="s">
        <v>87</v>
      </c>
      <c r="B11" s="296" t="s">
        <v>168</v>
      </c>
      <c r="C11" s="297"/>
      <c r="D11" s="194">
        <f>'Anlage Muster 2.3'!E22</f>
        <v>0</v>
      </c>
      <c r="E11" s="195"/>
      <c r="F11" s="196"/>
    </row>
    <row r="12" spans="1:6" s="22" customFormat="1" x14ac:dyDescent="0.25">
      <c r="A12" s="193" t="s">
        <v>88</v>
      </c>
      <c r="B12" s="296" t="s">
        <v>15</v>
      </c>
      <c r="C12" s="297"/>
      <c r="D12" s="194">
        <f>'Anlage Muster 2.3'!F22</f>
        <v>0</v>
      </c>
      <c r="E12" s="197"/>
      <c r="F12" s="198"/>
    </row>
    <row r="13" spans="1:6" s="22" customFormat="1" ht="12.75" customHeight="1" x14ac:dyDescent="0.25">
      <c r="A13" s="193" t="s">
        <v>89</v>
      </c>
      <c r="B13" s="296" t="s">
        <v>11</v>
      </c>
      <c r="C13" s="297"/>
      <c r="D13" s="194">
        <f>SUM(D11:D12)</f>
        <v>0</v>
      </c>
      <c r="E13" s="199">
        <f>+D13</f>
        <v>0</v>
      </c>
      <c r="F13" s="200"/>
    </row>
    <row r="14" spans="1:6" s="22" customFormat="1" ht="13.5" thickBot="1" x14ac:dyDescent="0.3">
      <c r="A14" s="193" t="s">
        <v>90</v>
      </c>
      <c r="B14" s="125" t="s">
        <v>123</v>
      </c>
      <c r="C14" s="201"/>
      <c r="D14" s="155"/>
      <c r="E14" s="202">
        <f>E9-E13</f>
        <v>0</v>
      </c>
      <c r="F14" s="107">
        <f>E14</f>
        <v>0</v>
      </c>
    </row>
    <row r="15" spans="1:6" s="22" customFormat="1" x14ac:dyDescent="0.25">
      <c r="A15" s="203" t="s">
        <v>150</v>
      </c>
      <c r="B15" s="315" t="s">
        <v>119</v>
      </c>
      <c r="C15" s="316"/>
      <c r="D15" s="204">
        <f>IF('Anlage Muster 2.3'!G14&gt;'Anlage Muster 2.3'!E27,'Anlage Muster 2.3'!G14-'Anlage Muster 2.3'!E27,0)</f>
        <v>0</v>
      </c>
      <c r="E15" s="205">
        <f>D15</f>
        <v>0</v>
      </c>
      <c r="F15" s="206"/>
    </row>
    <row r="16" spans="1:6" s="22" customFormat="1" ht="13.5" thickBot="1" x14ac:dyDescent="0.3">
      <c r="A16" s="261" t="s">
        <v>153</v>
      </c>
      <c r="B16" s="300" t="s">
        <v>169</v>
      </c>
      <c r="C16" s="300"/>
      <c r="D16" s="300"/>
      <c r="E16" s="207">
        <f>IFERROR(E14-E15,"")</f>
        <v>0</v>
      </c>
      <c r="F16" s="107">
        <f>+E16</f>
        <v>0</v>
      </c>
    </row>
    <row r="17" s="24" customFormat="1" ht="15" x14ac:dyDescent="0.25"/>
  </sheetData>
  <sheetProtection sheet="1" objects="1" scenarios="1" selectLockedCells="1"/>
  <mergeCells count="9">
    <mergeCell ref="B13:C13"/>
    <mergeCell ref="B16:D16"/>
    <mergeCell ref="B11:C11"/>
    <mergeCell ref="B15:C15"/>
    <mergeCell ref="B1:C1"/>
    <mergeCell ref="C5:F5"/>
    <mergeCell ref="B9:D9"/>
    <mergeCell ref="A10:C10"/>
    <mergeCell ref="B12:C12"/>
  </mergeCells>
  <conditionalFormatting sqref="B1:C1">
    <cfRule type="cellIs" dxfId="9" priority="5" operator="equal">
      <formula>"Bitte wählen Sie:"</formula>
    </cfRule>
  </conditionalFormatting>
  <dataValidations count="4">
    <dataValidation type="list" allowBlank="1" showInputMessage="1" showErrorMessage="1" sqref="B1" xr:uid="{8009B663-6560-4200-B029-E9982BA03DBB}">
      <formula1>Antragsart</formula1>
    </dataValidation>
    <dataValidation type="date" allowBlank="1" showInputMessage="1" showErrorMessage="1" promptTitle="Datum" prompt="Bitte geben SIe das Datum Ihres Antrages (Muster 1) ein" sqref="B2" xr:uid="{55A88DD9-9314-4DD8-A6C4-6E6495A13995}">
      <formula1>32874</formula1>
      <formula2>51501</formula2>
    </dataValidation>
    <dataValidation type="textLength" allowBlank="1" showInputMessage="1" showErrorMessage="1" errorTitle="OM eingeben" error="Hier bitte das Ordnungsmerkmal eintragen:_x000a__x000a_z.B. &quot;2025 99 999&quot;" promptTitle="Ordnungsmerkmal" prompt="nur sofern schon bekannt" sqref="B3" xr:uid="{A437BA76-734E-48A6-92C8-4ABDB78B4D26}">
      <formula1>10</formula1>
      <formula2>11</formula2>
    </dataValidation>
    <dataValidation type="decimal" allowBlank="1" showInputMessage="1" showErrorMessage="1" sqref="E9" xr:uid="{64E754A9-A66D-4475-8D8B-56F23899154A}">
      <formula1>0</formula1>
      <formula2>900000000</formula2>
    </dataValidation>
  </dataValidations>
  <pageMargins left="0.33764367816091956" right="0.66123188405797106" top="0.78740157499999996" bottom="0.78740157499999996" header="0.3" footer="0.3"/>
  <pageSetup paperSize="9" orientation="portrait" r:id="rId1"/>
  <headerFooter>
    <oddHeader>&amp;L&amp;"-,Fett"&amp;14Anlage Ausgaben&amp;C&amp;"-,Fett"&amp;14Muster 2.3 | Zustandserfassung&amp;R&amp;"-,Fett"&amp;14Stand: 04/2025</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17B8D-BF5A-48B5-A7B9-028A848EC5D3}">
  <sheetPr>
    <tabColor rgb="FFFFC000"/>
  </sheetPr>
  <dimension ref="A1:G30"/>
  <sheetViews>
    <sheetView showGridLines="0" view="pageLayout" zoomScaleNormal="100" workbookViewId="0">
      <selection activeCell="F18" sqref="F18"/>
    </sheetView>
  </sheetViews>
  <sheetFormatPr baseColWidth="10" defaultRowHeight="15" x14ac:dyDescent="0.25"/>
  <cols>
    <col min="1" max="1" width="4.28515625" style="24" customWidth="1"/>
    <col min="2" max="2" width="47.42578125" style="24" customWidth="1"/>
    <col min="3" max="3" width="10.28515625" style="24" customWidth="1"/>
    <col min="4" max="4" width="14.28515625" style="24" customWidth="1"/>
    <col min="5" max="5" width="18.140625" style="24" customWidth="1"/>
    <col min="6" max="6" width="20" style="24" customWidth="1"/>
    <col min="7" max="7" width="18.28515625" style="24" customWidth="1"/>
    <col min="8" max="8" width="3.85546875" style="24" customWidth="1"/>
    <col min="9" max="16384" width="11.42578125" style="24"/>
  </cols>
  <sheetData>
    <row r="1" spans="1:7" ht="28.5" x14ac:dyDescent="0.25">
      <c r="A1" s="162" t="s">
        <v>33</v>
      </c>
      <c r="B1" s="162" t="s">
        <v>45</v>
      </c>
      <c r="C1" s="208" t="s">
        <v>46</v>
      </c>
      <c r="D1" s="208" t="s">
        <v>47</v>
      </c>
      <c r="E1" s="208" t="s">
        <v>114</v>
      </c>
      <c r="F1" s="208" t="s">
        <v>15</v>
      </c>
      <c r="G1" s="208" t="s">
        <v>48</v>
      </c>
    </row>
    <row r="2" spans="1:7" ht="5.25" customHeight="1" x14ac:dyDescent="0.25">
      <c r="A2" s="209"/>
      <c r="B2" s="210"/>
      <c r="C2" s="211"/>
      <c r="D2" s="211"/>
      <c r="E2" s="211"/>
      <c r="F2" s="211"/>
    </row>
    <row r="3" spans="1:7" x14ac:dyDescent="0.25">
      <c r="A3" s="181"/>
      <c r="B3" s="181" t="s">
        <v>49</v>
      </c>
      <c r="C3" s="181" t="s">
        <v>50</v>
      </c>
      <c r="D3" s="181" t="s">
        <v>51</v>
      </c>
      <c r="E3" s="181"/>
      <c r="F3" s="181"/>
      <c r="G3" s="181" t="s">
        <v>51</v>
      </c>
    </row>
    <row r="4" spans="1:7" ht="5.25" customHeight="1" x14ac:dyDescent="0.25">
      <c r="A4" s="209"/>
      <c r="B4" s="210"/>
      <c r="C4" s="211"/>
      <c r="D4" s="211"/>
      <c r="E4" s="211"/>
      <c r="F4" s="211"/>
    </row>
    <row r="5" spans="1:7" x14ac:dyDescent="0.25">
      <c r="A5" s="322" t="s">
        <v>112</v>
      </c>
      <c r="B5" s="323"/>
      <c r="C5" s="323"/>
      <c r="D5" s="323"/>
      <c r="E5" s="323"/>
      <c r="F5" s="323"/>
      <c r="G5" s="323"/>
    </row>
    <row r="6" spans="1:7" s="177" customFormat="1" ht="20.100000000000001" customHeight="1" x14ac:dyDescent="0.25">
      <c r="A6" s="174">
        <v>1</v>
      </c>
      <c r="B6" s="212" t="s">
        <v>52</v>
      </c>
      <c r="C6" s="73"/>
      <c r="D6" s="72"/>
      <c r="E6" s="213">
        <f>C6*D6</f>
        <v>0</v>
      </c>
      <c r="F6" s="214"/>
      <c r="G6" s="215"/>
    </row>
    <row r="7" spans="1:7" s="177" customFormat="1" ht="20.100000000000001" customHeight="1" x14ac:dyDescent="0.25">
      <c r="A7" s="174">
        <f t="shared" ref="A7:A21" si="0">SUM(A6+1)</f>
        <v>2</v>
      </c>
      <c r="B7" s="212" t="s">
        <v>109</v>
      </c>
      <c r="C7" s="73"/>
      <c r="D7" s="72"/>
      <c r="E7" s="213">
        <f>C7*D7</f>
        <v>0</v>
      </c>
      <c r="F7" s="214"/>
      <c r="G7" s="216"/>
    </row>
    <row r="8" spans="1:7" s="177" customFormat="1" ht="15.75" thickBot="1" x14ac:dyDescent="0.3">
      <c r="A8" s="320" t="s">
        <v>115</v>
      </c>
      <c r="B8" s="321"/>
      <c r="C8" s="217">
        <f>SUM(C6:C7)</f>
        <v>0</v>
      </c>
      <c r="D8" s="217"/>
      <c r="E8" s="217">
        <f>SUM(E6:E7)</f>
        <v>0</v>
      </c>
      <c r="F8" s="217"/>
      <c r="G8" s="217">
        <f>E8+F8</f>
        <v>0</v>
      </c>
    </row>
    <row r="9" spans="1:7" ht="5.25" customHeight="1" thickTop="1" x14ac:dyDescent="0.25">
      <c r="A9" s="209"/>
      <c r="B9" s="210"/>
      <c r="C9" s="211"/>
      <c r="D9" s="211"/>
      <c r="E9" s="211"/>
      <c r="F9" s="211"/>
      <c r="G9" s="218"/>
    </row>
    <row r="10" spans="1:7" s="177" customFormat="1" ht="20.100000000000001" customHeight="1" x14ac:dyDescent="0.25">
      <c r="A10" s="174">
        <f>SUM(A7+1)</f>
        <v>3</v>
      </c>
      <c r="B10" s="212" t="s">
        <v>128</v>
      </c>
      <c r="C10" s="213"/>
      <c r="D10" s="213"/>
      <c r="E10" s="213"/>
      <c r="F10" s="72"/>
      <c r="G10" s="215"/>
    </row>
    <row r="11" spans="1:7" s="177" customFormat="1" ht="20.100000000000001" customHeight="1" x14ac:dyDescent="0.25">
      <c r="A11" s="174">
        <f t="shared" si="0"/>
        <v>4</v>
      </c>
      <c r="B11" s="212" t="s">
        <v>110</v>
      </c>
      <c r="C11" s="73"/>
      <c r="D11" s="72"/>
      <c r="E11" s="213">
        <f>C11*D11</f>
        <v>0</v>
      </c>
      <c r="F11" s="214"/>
      <c r="G11" s="219"/>
    </row>
    <row r="12" spans="1:7" s="177" customFormat="1" ht="20.100000000000001" customHeight="1" x14ac:dyDescent="0.25">
      <c r="A12" s="174">
        <f t="shared" si="0"/>
        <v>5</v>
      </c>
      <c r="B12" s="8"/>
      <c r="C12" s="73"/>
      <c r="D12" s="72"/>
      <c r="E12" s="72"/>
      <c r="F12" s="72"/>
      <c r="G12" s="219"/>
    </row>
    <row r="13" spans="1:7" s="177" customFormat="1" ht="20.100000000000001" customHeight="1" x14ac:dyDescent="0.25">
      <c r="A13" s="174">
        <f t="shared" si="0"/>
        <v>6</v>
      </c>
      <c r="B13" s="8"/>
      <c r="C13" s="73"/>
      <c r="D13" s="72"/>
      <c r="E13" s="72"/>
      <c r="F13" s="72"/>
      <c r="G13" s="216"/>
    </row>
    <row r="14" spans="1:7" s="177" customFormat="1" x14ac:dyDescent="0.25">
      <c r="A14" s="327" t="s">
        <v>116</v>
      </c>
      <c r="B14" s="327"/>
      <c r="C14" s="327"/>
      <c r="D14" s="327"/>
      <c r="E14" s="220">
        <f>ROUND(SUM(E10:E13)+E8,-2)</f>
        <v>0</v>
      </c>
      <c r="F14" s="220">
        <f>ROUND(SUM(F10:F13),-2)</f>
        <v>0</v>
      </c>
      <c r="G14" s="220">
        <f>E14+F14</f>
        <v>0</v>
      </c>
    </row>
    <row r="15" spans="1:7" ht="16.5" customHeight="1" x14ac:dyDescent="0.25">
      <c r="G15" s="218"/>
    </row>
    <row r="16" spans="1:7" x14ac:dyDescent="0.25">
      <c r="A16" s="328" t="s">
        <v>113</v>
      </c>
      <c r="B16" s="328"/>
      <c r="C16" s="328"/>
      <c r="D16" s="328"/>
      <c r="E16" s="328"/>
      <c r="F16" s="328"/>
      <c r="G16" s="328"/>
    </row>
    <row r="17" spans="1:7" s="177" customFormat="1" ht="20.100000000000001" customHeight="1" x14ac:dyDescent="0.25">
      <c r="A17" s="174">
        <f>A13+1</f>
        <v>7</v>
      </c>
      <c r="B17" s="212" t="s">
        <v>177</v>
      </c>
      <c r="C17" s="221"/>
      <c r="D17" s="222"/>
      <c r="E17" s="74"/>
      <c r="F17" s="222"/>
      <c r="G17" s="215"/>
    </row>
    <row r="18" spans="1:7" s="177" customFormat="1" ht="20.100000000000001" customHeight="1" x14ac:dyDescent="0.25">
      <c r="A18" s="174">
        <f t="shared" si="0"/>
        <v>8</v>
      </c>
      <c r="B18" s="212" t="s">
        <v>53</v>
      </c>
      <c r="C18" s="221"/>
      <c r="D18" s="222"/>
      <c r="E18" s="222"/>
      <c r="F18" s="74"/>
      <c r="G18" s="219"/>
    </row>
    <row r="19" spans="1:7" s="177" customFormat="1" ht="20.100000000000001" customHeight="1" x14ac:dyDescent="0.25">
      <c r="A19" s="174">
        <f t="shared" si="0"/>
        <v>9</v>
      </c>
      <c r="B19" s="212" t="s">
        <v>111</v>
      </c>
      <c r="C19" s="75"/>
      <c r="D19" s="74"/>
      <c r="E19" s="223">
        <f>C19*D19</f>
        <v>0</v>
      </c>
      <c r="F19" s="224"/>
      <c r="G19" s="219"/>
    </row>
    <row r="20" spans="1:7" s="177" customFormat="1" ht="20.100000000000001" customHeight="1" x14ac:dyDescent="0.25">
      <c r="A20" s="174">
        <f t="shared" si="0"/>
        <v>10</v>
      </c>
      <c r="B20" s="8"/>
      <c r="C20" s="75"/>
      <c r="D20" s="74"/>
      <c r="E20" s="74"/>
      <c r="F20" s="74"/>
      <c r="G20" s="219"/>
    </row>
    <row r="21" spans="1:7" s="177" customFormat="1" ht="20.100000000000001" customHeight="1" x14ac:dyDescent="0.25">
      <c r="A21" s="174">
        <f t="shared" si="0"/>
        <v>11</v>
      </c>
      <c r="B21" s="8"/>
      <c r="C21" s="75"/>
      <c r="D21" s="74"/>
      <c r="E21" s="234"/>
      <c r="F21" s="234"/>
      <c r="G21" s="216"/>
    </row>
    <row r="22" spans="1:7" s="177" customFormat="1" x14ac:dyDescent="0.25">
      <c r="A22" s="329" t="s">
        <v>118</v>
      </c>
      <c r="B22" s="330"/>
      <c r="C22" s="330"/>
      <c r="D22" s="331"/>
      <c r="E22" s="220">
        <f>ROUND(SUM(E17:E21),-2)</f>
        <v>0</v>
      </c>
      <c r="F22" s="220">
        <f>ROUND(SUM(F17:F21),-2)</f>
        <v>0</v>
      </c>
      <c r="G22" s="220">
        <f>E22+F22</f>
        <v>0</v>
      </c>
    </row>
    <row r="23" spans="1:7" x14ac:dyDescent="0.25">
      <c r="D23" s="225"/>
      <c r="E23" s="225"/>
      <c r="F23" s="225"/>
      <c r="G23" s="218"/>
    </row>
    <row r="24" spans="1:7" s="177" customFormat="1" ht="15.75" thickBot="1" x14ac:dyDescent="0.3">
      <c r="A24" s="324" t="s">
        <v>117</v>
      </c>
      <c r="B24" s="325"/>
      <c r="C24" s="325"/>
      <c r="D24" s="326"/>
      <c r="E24" s="217">
        <f>E22+E14</f>
        <v>0</v>
      </c>
      <c r="F24" s="217">
        <f>F22+F14</f>
        <v>0</v>
      </c>
      <c r="G24" s="217">
        <f>E24+F24</f>
        <v>0</v>
      </c>
    </row>
    <row r="25" spans="1:7" ht="16.5" thickTop="1" thickBot="1" x14ac:dyDescent="0.3">
      <c r="D25" s="225"/>
      <c r="E25" s="225"/>
      <c r="F25" s="225"/>
      <c r="G25" s="218"/>
    </row>
    <row r="26" spans="1:7" x14ac:dyDescent="0.25">
      <c r="A26" s="318" t="s">
        <v>130</v>
      </c>
      <c r="B26" s="319"/>
      <c r="C26" s="226" t="s">
        <v>50</v>
      </c>
      <c r="D26" s="226" t="s">
        <v>120</v>
      </c>
      <c r="E26" s="226" t="s">
        <v>121</v>
      </c>
      <c r="F26" s="227"/>
      <c r="G26" s="228"/>
    </row>
    <row r="27" spans="1:7" ht="15.75" thickBot="1" x14ac:dyDescent="0.3">
      <c r="A27" s="332" t="s">
        <v>122</v>
      </c>
      <c r="B27" s="333"/>
      <c r="C27" s="229">
        <f>C8</f>
        <v>0</v>
      </c>
      <c r="D27" s="230">
        <v>200</v>
      </c>
      <c r="E27" s="231">
        <f>C27*D27</f>
        <v>0</v>
      </c>
      <c r="F27" s="232"/>
      <c r="G27" s="233"/>
    </row>
    <row r="28" spans="1:7" s="186" customFormat="1" x14ac:dyDescent="0.25">
      <c r="A28" s="317" t="str">
        <f>IF(E14&gt;E27,"Die zuwendungsfähigen Kosten überschreiten den Maximalwert um "&amp;E27-E14&amp;" €, daher werden nur "&amp;E27&amp;" € anerkannt.","")</f>
        <v/>
      </c>
      <c r="B28" s="317"/>
      <c r="C28" s="317"/>
      <c r="D28" s="317"/>
      <c r="E28" s="317"/>
      <c r="F28" s="317"/>
      <c r="G28" s="317"/>
    </row>
    <row r="29" spans="1:7" x14ac:dyDescent="0.25">
      <c r="A29" s="161"/>
      <c r="B29" s="161"/>
      <c r="C29" s="161"/>
      <c r="D29" s="161"/>
      <c r="E29" s="161"/>
      <c r="F29" s="161"/>
    </row>
    <row r="30" spans="1:7" x14ac:dyDescent="0.25">
      <c r="A30" s="161"/>
      <c r="B30" s="161"/>
      <c r="C30" s="161"/>
      <c r="D30" s="161"/>
      <c r="E30" s="161"/>
      <c r="F30" s="161"/>
    </row>
  </sheetData>
  <sheetProtection sheet="1" objects="1" scenarios="1" selectLockedCells="1"/>
  <mergeCells count="9">
    <mergeCell ref="A28:G28"/>
    <mergeCell ref="A26:B26"/>
    <mergeCell ref="A8:B8"/>
    <mergeCell ref="A5:G5"/>
    <mergeCell ref="A24:D24"/>
    <mergeCell ref="A14:D14"/>
    <mergeCell ref="A16:G16"/>
    <mergeCell ref="A22:D22"/>
    <mergeCell ref="A27:B27"/>
  </mergeCells>
  <conditionalFormatting sqref="E27">
    <cfRule type="cellIs" dxfId="8" priority="1" operator="lessThan">
      <formula>#REF!</formula>
    </cfRule>
  </conditionalFormatting>
  <pageMargins left="0.70866141732283472" right="0.39370078740157483" top="0.78740157480314965" bottom="0.78740157480314965" header="0.31496062992125984" footer="0.31496062992125984"/>
  <pageSetup paperSize="9" fitToHeight="0" orientation="landscape" r:id="rId1"/>
  <headerFooter>
    <oddHeader>&amp;L&amp;"-,Fett"&amp;14Anlage zum Muster 2.3 - Zustandserfassung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73AC1-D56B-453F-8BB3-0B886049B124}">
  <sheetPr>
    <tabColor rgb="FFFFFF00"/>
  </sheetPr>
  <dimension ref="A1:F51"/>
  <sheetViews>
    <sheetView showGridLines="0" zoomScale="115" zoomScaleNormal="115" zoomScalePageLayoutView="145" workbookViewId="0">
      <selection activeCell="D11" sqref="D11:F11"/>
    </sheetView>
  </sheetViews>
  <sheetFormatPr baseColWidth="10" defaultColWidth="11.42578125" defaultRowHeight="12.75" x14ac:dyDescent="0.2"/>
  <cols>
    <col min="1" max="1" width="4.5703125" style="31" customWidth="1"/>
    <col min="2" max="2" width="23.42578125" style="31" customWidth="1"/>
    <col min="3" max="3" width="24.28515625" style="31" customWidth="1"/>
    <col min="4" max="5" width="12.85546875" style="31" bestFit="1" customWidth="1"/>
    <col min="6" max="6" width="13.5703125" style="31" customWidth="1"/>
    <col min="7" max="16209" width="11.42578125" style="31"/>
    <col min="16210" max="16384" width="0.140625" style="31" customWidth="1"/>
  </cols>
  <sheetData>
    <row r="1" spans="1:6" s="22" customFormat="1" ht="12.75" customHeight="1" x14ac:dyDescent="0.25">
      <c r="A1" s="21" t="s">
        <v>0</v>
      </c>
      <c r="B1" s="301" t="s">
        <v>1</v>
      </c>
      <c r="C1" s="301"/>
      <c r="F1" s="23"/>
    </row>
    <row r="2" spans="1:6" s="26" customFormat="1" ht="12.75" customHeight="1" x14ac:dyDescent="0.2">
      <c r="A2" s="21" t="s">
        <v>2</v>
      </c>
      <c r="B2" s="6"/>
      <c r="C2" s="25"/>
    </row>
    <row r="3" spans="1:6" s="22" customFormat="1" x14ac:dyDescent="0.25">
      <c r="A3" s="27" t="s">
        <v>26</v>
      </c>
      <c r="B3" s="7"/>
      <c r="C3" s="28"/>
    </row>
    <row r="4" spans="1:6" s="26" customFormat="1" ht="6.75" customHeight="1" x14ac:dyDescent="0.2"/>
    <row r="5" spans="1:6" s="22" customFormat="1" ht="29.25" customHeight="1" x14ac:dyDescent="0.25">
      <c r="A5" s="295" t="s">
        <v>54</v>
      </c>
      <c r="B5" s="295"/>
      <c r="C5" s="287"/>
      <c r="D5" s="287"/>
      <c r="E5" s="287"/>
      <c r="F5" s="287"/>
    </row>
    <row r="6" spans="1:6" ht="15.75" thickBot="1" x14ac:dyDescent="0.3">
      <c r="A6" s="30"/>
      <c r="E6" s="32"/>
      <c r="F6" s="33"/>
    </row>
    <row r="7" spans="1:6" s="22" customFormat="1" ht="18" customHeight="1" x14ac:dyDescent="0.25">
      <c r="A7" s="82" t="s">
        <v>58</v>
      </c>
      <c r="B7" s="288" t="s">
        <v>77</v>
      </c>
      <c r="C7" s="289"/>
      <c r="D7" s="289"/>
      <c r="E7" s="139"/>
      <c r="F7" s="83"/>
    </row>
    <row r="8" spans="1:6" s="22" customFormat="1" x14ac:dyDescent="0.25">
      <c r="A8" s="290"/>
      <c r="B8" s="291"/>
      <c r="C8" s="291"/>
      <c r="D8" s="84"/>
      <c r="E8" s="85"/>
      <c r="F8" s="86"/>
    </row>
    <row r="9" spans="1:6" s="22" customFormat="1" ht="12.75" customHeight="1" x14ac:dyDescent="0.25">
      <c r="A9" s="349" t="s">
        <v>4</v>
      </c>
      <c r="B9" s="334" t="s">
        <v>100</v>
      </c>
      <c r="C9" s="334"/>
      <c r="D9" s="334"/>
      <c r="E9" s="334"/>
      <c r="F9" s="335"/>
    </row>
    <row r="10" spans="1:6" s="22" customFormat="1" ht="3.75" customHeight="1" x14ac:dyDescent="0.25">
      <c r="A10" s="349"/>
      <c r="B10" s="235"/>
      <c r="C10" s="235"/>
      <c r="D10" s="235"/>
      <c r="E10" s="235"/>
      <c r="F10" s="236"/>
    </row>
    <row r="11" spans="1:6" s="22" customFormat="1" ht="14.25" customHeight="1" x14ac:dyDescent="0.25">
      <c r="A11" s="349"/>
      <c r="B11" s="266" t="s">
        <v>102</v>
      </c>
      <c r="C11" s="237" t="s">
        <v>104</v>
      </c>
      <c r="D11" s="336"/>
      <c r="E11" s="336"/>
      <c r="F11" s="337"/>
    </row>
    <row r="12" spans="1:6" s="22" customFormat="1" x14ac:dyDescent="0.25">
      <c r="A12" s="88"/>
      <c r="C12" s="238"/>
      <c r="D12" s="238"/>
      <c r="E12" s="238"/>
      <c r="F12" s="86"/>
    </row>
    <row r="13" spans="1:6" s="22" customFormat="1" x14ac:dyDescent="0.25">
      <c r="A13" s="239" t="s">
        <v>7</v>
      </c>
      <c r="B13" s="345" t="s">
        <v>106</v>
      </c>
      <c r="C13" s="346"/>
      <c r="D13" s="20"/>
      <c r="E13" s="240" t="s">
        <v>105</v>
      </c>
      <c r="F13" s="86"/>
    </row>
    <row r="14" spans="1:6" s="22" customFormat="1" ht="18.75" customHeight="1" x14ac:dyDescent="0.25">
      <c r="A14" s="89"/>
      <c r="B14" s="347" t="s">
        <v>79</v>
      </c>
      <c r="C14" s="347"/>
      <c r="D14" s="347"/>
      <c r="E14" s="347"/>
      <c r="F14" s="348"/>
    </row>
    <row r="15" spans="1:6" s="22" customFormat="1" ht="5.25" customHeight="1" thickBot="1" x14ac:dyDescent="0.3">
      <c r="A15" s="92"/>
      <c r="B15" s="300"/>
      <c r="C15" s="300"/>
      <c r="D15" s="300"/>
      <c r="E15" s="93"/>
      <c r="F15" s="94"/>
    </row>
    <row r="16" spans="1:6" s="22" customFormat="1" ht="13.5" thickBot="1" x14ac:dyDescent="0.3">
      <c r="B16" s="95"/>
      <c r="C16" s="96"/>
      <c r="D16" s="97"/>
      <c r="E16" s="98"/>
      <c r="F16" s="99"/>
    </row>
    <row r="17" spans="1:6" s="22" customFormat="1" ht="18.75" customHeight="1" x14ac:dyDescent="0.25">
      <c r="A17" s="82" t="s">
        <v>12</v>
      </c>
      <c r="B17" s="288" t="s">
        <v>175</v>
      </c>
      <c r="C17" s="289"/>
      <c r="D17" s="289"/>
      <c r="E17" s="12"/>
      <c r="F17" s="100"/>
    </row>
    <row r="18" spans="1:6" s="22" customFormat="1" x14ac:dyDescent="0.25">
      <c r="A18" s="290" t="s">
        <v>3</v>
      </c>
      <c r="B18" s="291"/>
      <c r="C18" s="291"/>
      <c r="D18" s="84"/>
      <c r="E18" s="84"/>
      <c r="F18" s="103"/>
    </row>
    <row r="19" spans="1:6" s="22" customFormat="1" x14ac:dyDescent="0.25">
      <c r="A19" s="88" t="s">
        <v>4</v>
      </c>
      <c r="B19" s="292" t="s">
        <v>78</v>
      </c>
      <c r="C19" s="293"/>
      <c r="D19" s="11"/>
      <c r="E19" s="102"/>
      <c r="F19" s="103"/>
    </row>
    <row r="20" spans="1:6" s="22" customFormat="1" x14ac:dyDescent="0.25">
      <c r="A20" s="89" t="s">
        <v>7</v>
      </c>
      <c r="B20" s="296" t="s">
        <v>168</v>
      </c>
      <c r="C20" s="297"/>
      <c r="D20" s="11"/>
      <c r="E20" s="97"/>
      <c r="F20" s="103"/>
    </row>
    <row r="21" spans="1:6" s="22" customFormat="1" x14ac:dyDescent="0.25">
      <c r="A21" s="241" t="s">
        <v>9</v>
      </c>
      <c r="B21" s="343" t="s">
        <v>15</v>
      </c>
      <c r="C21" s="344"/>
      <c r="D21" s="19"/>
      <c r="E21" s="242"/>
      <c r="F21" s="243"/>
    </row>
    <row r="22" spans="1:6" s="22" customFormat="1" x14ac:dyDescent="0.25">
      <c r="A22" s="90"/>
      <c r="B22" s="299" t="s">
        <v>11</v>
      </c>
      <c r="C22" s="299"/>
      <c r="D22" s="15">
        <f>SUM(D19:D21)</f>
        <v>0</v>
      </c>
      <c r="E22" s="15">
        <f>+D22</f>
        <v>0</v>
      </c>
      <c r="F22" s="105"/>
    </row>
    <row r="23" spans="1:6" s="22" customFormat="1" ht="13.5" thickBot="1" x14ac:dyDescent="0.3">
      <c r="A23" s="92"/>
      <c r="B23" s="300" t="s">
        <v>169</v>
      </c>
      <c r="C23" s="300"/>
      <c r="D23" s="300"/>
      <c r="E23" s="106">
        <f>ROUND(E17-E22,-2)</f>
        <v>0</v>
      </c>
      <c r="F23" s="107">
        <f>+E23</f>
        <v>0</v>
      </c>
    </row>
    <row r="24" spans="1:6" s="22" customFormat="1" ht="13.5" thickBot="1" x14ac:dyDescent="0.3">
      <c r="B24" s="108"/>
      <c r="C24" s="108"/>
      <c r="D24" s="1"/>
      <c r="E24" s="1"/>
      <c r="F24" s="102"/>
    </row>
    <row r="25" spans="1:6" s="22" customFormat="1" ht="15" customHeight="1" x14ac:dyDescent="0.25">
      <c r="A25" s="109" t="s">
        <v>16</v>
      </c>
      <c r="B25" s="288" t="s">
        <v>170</v>
      </c>
      <c r="C25" s="288"/>
      <c r="D25" s="288"/>
      <c r="E25" s="288"/>
      <c r="F25" s="342"/>
    </row>
    <row r="26" spans="1:6" s="22" customFormat="1" x14ac:dyDescent="0.2">
      <c r="A26" s="90"/>
      <c r="B26" s="341" t="s">
        <v>107</v>
      </c>
      <c r="C26" s="341"/>
      <c r="D26" s="338" t="str">
        <f>IF(B11="ja",D13&amp;" x 2,00 € =",IF(B11="nein",D13&amp;" x 1,50 € =",""))</f>
        <v xml:space="preserve"> x 1,50 € =</v>
      </c>
      <c r="E26" s="338"/>
      <c r="F26" s="119">
        <f>IF(B11="nein",D13*1.5,IF(B11="ja",D13*2,""))</f>
        <v>0</v>
      </c>
    </row>
    <row r="27" spans="1:6" s="22" customFormat="1" ht="13.5" customHeight="1" thickBot="1" x14ac:dyDescent="0.25">
      <c r="A27" s="92"/>
      <c r="B27" s="340" t="s">
        <v>108</v>
      </c>
      <c r="C27" s="340"/>
      <c r="D27" s="339"/>
      <c r="E27" s="339"/>
      <c r="F27" s="107">
        <v>300000</v>
      </c>
    </row>
    <row r="28" spans="1:6" s="24" customFormat="1" ht="15.75" thickBot="1" x14ac:dyDescent="0.3"/>
    <row r="29" spans="1:6" s="22" customFormat="1" x14ac:dyDescent="0.25">
      <c r="A29" s="109" t="s">
        <v>19</v>
      </c>
      <c r="B29" s="110" t="s">
        <v>140</v>
      </c>
      <c r="C29" s="111"/>
      <c r="D29" s="112"/>
      <c r="E29" s="113"/>
      <c r="F29" s="114"/>
    </row>
    <row r="30" spans="1:6" s="22" customFormat="1" x14ac:dyDescent="0.25">
      <c r="A30" s="115" t="s">
        <v>72</v>
      </c>
      <c r="B30" s="244" t="s">
        <v>71</v>
      </c>
      <c r="D30" s="122"/>
      <c r="E30" s="118"/>
      <c r="F30" s="119">
        <f>E17-SUM(D20:D21)</f>
        <v>0</v>
      </c>
    </row>
    <row r="31" spans="1:6" s="22" customFormat="1" x14ac:dyDescent="0.25">
      <c r="A31" s="115" t="s">
        <v>73</v>
      </c>
      <c r="B31" s="121" t="s">
        <v>61</v>
      </c>
      <c r="C31" s="117"/>
      <c r="D31" s="122"/>
      <c r="E31" s="118"/>
      <c r="F31" s="119">
        <f>SUM(D19:D19)</f>
        <v>0</v>
      </c>
    </row>
    <row r="32" spans="1:6" s="22" customFormat="1" ht="13.5" thickBot="1" x14ac:dyDescent="0.3">
      <c r="A32" s="123" t="s">
        <v>74</v>
      </c>
      <c r="B32" s="121" t="s">
        <v>154</v>
      </c>
      <c r="C32" s="125"/>
      <c r="D32" s="126"/>
      <c r="E32" s="127"/>
      <c r="F32" s="107">
        <f>IF(F30-F31&gt;MIN(F26:F27),MIN(F26:F27),F30-F31)</f>
        <v>0</v>
      </c>
    </row>
    <row r="33" spans="1:6" ht="13.5" thickBot="1" x14ac:dyDescent="0.25">
      <c r="A33" s="131"/>
      <c r="B33" s="131"/>
      <c r="C33" s="131"/>
      <c r="D33" s="131"/>
      <c r="E33" s="131"/>
      <c r="F33" s="131"/>
    </row>
    <row r="34" spans="1:6" x14ac:dyDescent="0.2">
      <c r="A34" s="245" t="s">
        <v>30</v>
      </c>
      <c r="B34" s="246" t="s">
        <v>149</v>
      </c>
      <c r="C34" s="131"/>
      <c r="D34" s="131"/>
      <c r="E34" s="131"/>
      <c r="F34" s="247"/>
    </row>
    <row r="35" spans="1:6" x14ac:dyDescent="0.2">
      <c r="A35" s="248"/>
      <c r="B35" s="249" t="s">
        <v>132</v>
      </c>
      <c r="C35" s="249"/>
      <c r="D35" s="249"/>
      <c r="E35" s="249"/>
      <c r="F35" s="267" t="s">
        <v>102</v>
      </c>
    </row>
    <row r="36" spans="1:6" x14ac:dyDescent="0.2">
      <c r="A36" s="250"/>
      <c r="B36" s="354" t="str">
        <f>IF(AND(F35="ja",F44=0),"Bitte füllen Sie zusätzlich die Anlage Muster 2.3 aus.","")</f>
        <v/>
      </c>
      <c r="C36" s="354"/>
      <c r="D36" s="354"/>
      <c r="E36" s="354"/>
      <c r="F36" s="355"/>
    </row>
    <row r="37" spans="1:6" x14ac:dyDescent="0.2">
      <c r="A37" s="251" t="s">
        <v>133</v>
      </c>
      <c r="B37" s="356" t="s">
        <v>145</v>
      </c>
      <c r="C37" s="357"/>
      <c r="D37" s="357"/>
      <c r="E37" s="252" t="str">
        <f>IF($F$35="ja",'Muster 2.3 Zustandserfassung'!E9,"")</f>
        <v/>
      </c>
      <c r="F37" s="192"/>
    </row>
    <row r="38" spans="1:6" x14ac:dyDescent="0.2">
      <c r="A38" s="290" t="s">
        <v>3</v>
      </c>
      <c r="B38" s="291"/>
      <c r="C38" s="291"/>
      <c r="D38" s="84"/>
      <c r="E38" s="191"/>
      <c r="F38" s="192"/>
    </row>
    <row r="39" spans="1:6" x14ac:dyDescent="0.2">
      <c r="A39" s="253" t="s">
        <v>134</v>
      </c>
      <c r="B39" s="350" t="s">
        <v>168</v>
      </c>
      <c r="C39" s="351"/>
      <c r="D39" s="254" t="str">
        <f>IF($F$35="ja",'Muster 2.3 Zustandserfassung'!D11,"")</f>
        <v/>
      </c>
      <c r="E39" s="195"/>
      <c r="F39" s="196"/>
    </row>
    <row r="40" spans="1:6" x14ac:dyDescent="0.2">
      <c r="A40" s="253" t="s">
        <v>135</v>
      </c>
      <c r="B40" s="350" t="s">
        <v>15</v>
      </c>
      <c r="C40" s="351"/>
      <c r="D40" s="254" t="str">
        <f>IF($F$35="ja",'Muster 2.3 Zustandserfassung'!D12,"")</f>
        <v/>
      </c>
      <c r="E40" s="197"/>
      <c r="F40" s="198"/>
    </row>
    <row r="41" spans="1:6" x14ac:dyDescent="0.2">
      <c r="A41" s="253" t="s">
        <v>136</v>
      </c>
      <c r="B41" s="350" t="s">
        <v>11</v>
      </c>
      <c r="C41" s="351"/>
      <c r="D41" s="254" t="str">
        <f>IF($F$35="ja",'Muster 2.3 Zustandserfassung'!D13,"")</f>
        <v/>
      </c>
      <c r="E41" s="254" t="str">
        <f>IF($F$35="ja",'Muster 2.3 Zustandserfassung'!E13,"")</f>
        <v/>
      </c>
      <c r="F41" s="200"/>
    </row>
    <row r="42" spans="1:6" x14ac:dyDescent="0.2">
      <c r="A42" s="255" t="s">
        <v>137</v>
      </c>
      <c r="B42" s="256" t="s">
        <v>123</v>
      </c>
      <c r="C42" s="257"/>
      <c r="D42" s="258"/>
      <c r="E42" s="259" t="str">
        <f>IF($F$35="ja",'Muster 2.3 Zustandserfassung'!E14,"")</f>
        <v/>
      </c>
      <c r="F42" s="260" t="str">
        <f>IF($F$35="ja",'Muster 2.3 Zustandserfassung'!F14,"")</f>
        <v/>
      </c>
    </row>
    <row r="43" spans="1:6" x14ac:dyDescent="0.2">
      <c r="A43" s="253" t="s">
        <v>138</v>
      </c>
      <c r="B43" s="352" t="s">
        <v>119</v>
      </c>
      <c r="C43" s="353"/>
      <c r="D43" s="254" t="str">
        <f>IF($F$35="ja",'Muster 2.3 Zustandserfassung'!D15,"")</f>
        <v/>
      </c>
      <c r="E43" s="254" t="str">
        <f>IF($F$35="ja",'Muster 2.3 Zustandserfassung'!E15,"")</f>
        <v/>
      </c>
      <c r="F43" s="198"/>
    </row>
    <row r="44" spans="1:6" ht="13.5" thickBot="1" x14ac:dyDescent="0.25">
      <c r="A44" s="261" t="s">
        <v>139</v>
      </c>
      <c r="B44" s="300" t="s">
        <v>169</v>
      </c>
      <c r="C44" s="300"/>
      <c r="D44" s="300"/>
      <c r="E44" s="262" t="str">
        <f>IF($F$35="ja",'Muster 2.3 Zustandserfassung'!E16,"")</f>
        <v/>
      </c>
      <c r="F44" s="263" t="str">
        <f>IF($F$35="ja",'Muster 2.3 Zustandserfassung'!F16,"")</f>
        <v/>
      </c>
    </row>
    <row r="45" spans="1:6" ht="13.5" thickBot="1" x14ac:dyDescent="0.25"/>
    <row r="46" spans="1:6" x14ac:dyDescent="0.2">
      <c r="A46" s="109" t="s">
        <v>60</v>
      </c>
      <c r="B46" s="110" t="s">
        <v>141</v>
      </c>
      <c r="C46" s="111"/>
      <c r="D46" s="112"/>
      <c r="E46" s="113"/>
      <c r="F46" s="114"/>
    </row>
    <row r="47" spans="1:6" x14ac:dyDescent="0.2">
      <c r="A47" s="115" t="s">
        <v>142</v>
      </c>
      <c r="B47" s="244" t="s">
        <v>71</v>
      </c>
      <c r="C47" s="153"/>
      <c r="D47" s="122"/>
      <c r="E47" s="118"/>
      <c r="F47" s="119">
        <f>IFERROR(F30+F42,F30)</f>
        <v>0</v>
      </c>
    </row>
    <row r="48" spans="1:6" x14ac:dyDescent="0.2">
      <c r="A48" s="115" t="s">
        <v>143</v>
      </c>
      <c r="B48" s="121" t="s">
        <v>61</v>
      </c>
      <c r="C48" s="117"/>
      <c r="D48" s="122"/>
      <c r="E48" s="118"/>
      <c r="F48" s="119">
        <f>F31</f>
        <v>0</v>
      </c>
    </row>
    <row r="49" spans="1:6" ht="13.5" thickBot="1" x14ac:dyDescent="0.25">
      <c r="A49" s="123" t="s">
        <v>144</v>
      </c>
      <c r="B49" s="154" t="s">
        <v>154</v>
      </c>
      <c r="C49" s="125"/>
      <c r="D49" s="126"/>
      <c r="E49" s="127"/>
      <c r="F49" s="107">
        <f>IFERROR(F32+F44,F32)</f>
        <v>0</v>
      </c>
    </row>
    <row r="50" spans="1:6" ht="13.5" thickBot="1" x14ac:dyDescent="0.25"/>
    <row r="51" spans="1:6" s="27" customFormat="1" ht="25.5" customHeight="1" thickBot="1" x14ac:dyDescent="0.3">
      <c r="A51" s="264" t="s">
        <v>75</v>
      </c>
      <c r="B51" s="305" t="s">
        <v>174</v>
      </c>
      <c r="C51" s="305"/>
      <c r="D51" s="305"/>
      <c r="E51" s="135"/>
      <c r="F51" s="265">
        <f>F49</f>
        <v>0</v>
      </c>
    </row>
  </sheetData>
  <sheetProtection sheet="1" selectLockedCells="1"/>
  <mergeCells count="32">
    <mergeCell ref="B41:C41"/>
    <mergeCell ref="B43:C43"/>
    <mergeCell ref="B44:D44"/>
    <mergeCell ref="B36:F36"/>
    <mergeCell ref="B37:D37"/>
    <mergeCell ref="A38:C38"/>
    <mergeCell ref="B39:C39"/>
    <mergeCell ref="B40:C40"/>
    <mergeCell ref="B17:D17"/>
    <mergeCell ref="A18:C18"/>
    <mergeCell ref="B1:C1"/>
    <mergeCell ref="A5:B5"/>
    <mergeCell ref="C5:F5"/>
    <mergeCell ref="B7:D7"/>
    <mergeCell ref="A8:C8"/>
    <mergeCell ref="A9:A11"/>
    <mergeCell ref="B51:D51"/>
    <mergeCell ref="B9:F9"/>
    <mergeCell ref="D11:F11"/>
    <mergeCell ref="D26:E26"/>
    <mergeCell ref="D27:E27"/>
    <mergeCell ref="B27:C27"/>
    <mergeCell ref="B26:C26"/>
    <mergeCell ref="B25:F25"/>
    <mergeCell ref="B19:C19"/>
    <mergeCell ref="B20:C20"/>
    <mergeCell ref="B21:C21"/>
    <mergeCell ref="B22:C22"/>
    <mergeCell ref="B23:D23"/>
    <mergeCell ref="B13:C13"/>
    <mergeCell ref="B14:F14"/>
    <mergeCell ref="B15:D15"/>
  </mergeCells>
  <conditionalFormatting sqref="B1:C1">
    <cfRule type="cellIs" dxfId="7" priority="4" operator="equal">
      <formula>"Bitte wählen Sie:"</formula>
    </cfRule>
  </conditionalFormatting>
  <conditionalFormatting sqref="B11">
    <cfRule type="cellIs" dxfId="6" priority="3" operator="equal">
      <formula>"Bitte wählen Sie:"</formula>
    </cfRule>
  </conditionalFormatting>
  <conditionalFormatting sqref="F35">
    <cfRule type="cellIs" dxfId="5" priority="2" operator="equal">
      <formula>"Bitte wählen Sie:"</formula>
    </cfRule>
  </conditionalFormatting>
  <conditionalFormatting sqref="B36:F36">
    <cfRule type="cellIs" dxfId="4" priority="1" operator="equal">
      <formula>"Bitte füllen Sie zusätzlich die Anlage Muster 2.3 aus."</formula>
    </cfRule>
  </conditionalFormatting>
  <dataValidations count="4">
    <dataValidation type="decimal" allowBlank="1" showInputMessage="1" showErrorMessage="1" sqref="E7 D13 E37 D39:D41 E41:E44 F42 D43 F44" xr:uid="{F88B4233-F866-4A3B-8F74-4924EA1BB2CA}">
      <formula1>0</formula1>
      <formula2>900000000</formula2>
    </dataValidation>
    <dataValidation type="textLength" allowBlank="1" showInputMessage="1" showErrorMessage="1" errorTitle="OM eingeben" error="Hier bitte das Ordnungsmerkmal eintragen:_x000a__x000a_z.B. &quot;2025 99 999&quot;" promptTitle="Ordnungsmerkmal" prompt="nur sofern schon bekannt" sqref="B3" xr:uid="{66BAA042-1935-4B4D-85A8-BCCB9BD07236}">
      <formula1>10</formula1>
      <formula2>11</formula2>
    </dataValidation>
    <dataValidation type="date" allowBlank="1" showInputMessage="1" showErrorMessage="1" promptTitle="Datum" prompt="Bitte geben SIe das Datum Ihres Antrages (Muster 1) ein" sqref="B2" xr:uid="{5A0156C2-C167-49E0-B105-0945F9163EAB}">
      <formula1>32874</formula1>
      <formula2>51501</formula2>
    </dataValidation>
    <dataValidation type="list" allowBlank="1" showInputMessage="1" showErrorMessage="1" sqref="B1" xr:uid="{0948A8E1-52A5-4C60-BBEB-C946ACF89A6C}">
      <formula1>Antragsart</formula1>
    </dataValidation>
  </dataValidations>
  <hyperlinks>
    <hyperlink ref="B14" r:id="rId1" xr:uid="{BEB47C26-228B-4E3C-BD94-449BB4422ADA}"/>
  </hyperlinks>
  <pageMargins left="0.51181102362204722" right="0.45977011494252873" top="0.78740157480314965" bottom="0.78740157480314965" header="0.31496062992125984" footer="0.31496062992125984"/>
  <pageSetup paperSize="9" orientation="portrait" r:id="rId2"/>
  <headerFooter>
    <oddHeader>&amp;L&amp;"-,Fett"&amp;14Anlage Ausgaben&amp;C&amp;"-,Fett"&amp;14Muster 2.4 | Nahmobilitätskonzept&amp;R&amp;"-,Fett"&amp;14Stand: 04/2025</oddHeader>
  </headerFooter>
  <ignoredErrors>
    <ignoredError sqref="E44:F44 E41:E43 D39:D41 E37 D43 F42" unlockedFormula="1"/>
    <ignoredError sqref="F48" formula="1"/>
    <ignoredError sqref="F30" formulaRange="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4F71AF9-724B-4FD4-9817-692514666C95}">
          <x14:formula1>
            <xm:f>Hilfstabelle!$E$6:$E$7</xm:f>
          </x14:formula1>
          <xm:sqref>B11</xm:sqref>
        </x14:dataValidation>
        <x14:dataValidation type="list" showInputMessage="1" showErrorMessage="1" xr:uid="{76FDA221-354F-4E5C-B3AB-E41D1E177884}">
          <x14:formula1>
            <xm:f>Hilfstabelle!$E$6:$E$7</xm:f>
          </x14:formula1>
          <xm:sqref>F35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1DE08-6EFE-4234-A839-FEE37576EEE1}">
  <sheetPr>
    <tabColor theme="4" tint="0.59999389629810485"/>
  </sheetPr>
  <dimension ref="A2:H40"/>
  <sheetViews>
    <sheetView showGridLines="0" zoomScale="115" zoomScaleNormal="115" zoomScalePageLayoutView="145" workbookViewId="0">
      <selection activeCell="B2" sqref="B2"/>
    </sheetView>
  </sheetViews>
  <sheetFormatPr baseColWidth="10" defaultRowHeight="15" x14ac:dyDescent="0.25"/>
  <cols>
    <col min="1" max="1" width="5.42578125" style="24" customWidth="1"/>
    <col min="2" max="2" width="29.5703125" style="24" customWidth="1"/>
    <col min="3" max="3" width="7.85546875" style="24" customWidth="1"/>
    <col min="4" max="4" width="10.7109375" style="24" customWidth="1"/>
    <col min="5" max="5" width="11.28515625" style="24" bestFit="1" customWidth="1"/>
    <col min="6" max="6" width="11.7109375" style="24" customWidth="1"/>
    <col min="7" max="7" width="14.42578125" style="24" customWidth="1"/>
    <col min="8" max="8" width="10.7109375" style="24" hidden="1" customWidth="1"/>
    <col min="9" max="16384" width="11.42578125" style="24"/>
  </cols>
  <sheetData>
    <row r="2" spans="1:8" x14ac:dyDescent="0.25">
      <c r="A2" s="21" t="s">
        <v>0</v>
      </c>
      <c r="B2" s="281" t="s">
        <v>1</v>
      </c>
      <c r="C2" s="22"/>
      <c r="D2" s="22"/>
      <c r="E2" s="22"/>
      <c r="F2" s="23"/>
    </row>
    <row r="3" spans="1:8" x14ac:dyDescent="0.25">
      <c r="A3" s="21" t="s">
        <v>2</v>
      </c>
      <c r="B3" s="6"/>
      <c r="C3" s="25"/>
      <c r="D3" s="26"/>
      <c r="E3" s="26"/>
      <c r="F3" s="26"/>
    </row>
    <row r="4" spans="1:8" x14ac:dyDescent="0.25">
      <c r="A4" s="27" t="s">
        <v>26</v>
      </c>
      <c r="B4" s="7"/>
      <c r="C4" s="28"/>
      <c r="D4" s="22"/>
      <c r="E4" s="76"/>
      <c r="F4" s="76"/>
      <c r="G4" s="76"/>
    </row>
    <row r="5" spans="1:8" x14ac:dyDescent="0.25">
      <c r="A5" s="26"/>
      <c r="B5" s="26"/>
      <c r="C5" s="26"/>
      <c r="D5" s="26"/>
      <c r="E5" s="76"/>
      <c r="F5" s="76"/>
      <c r="G5" s="76"/>
    </row>
    <row r="6" spans="1:8" x14ac:dyDescent="0.25">
      <c r="A6" s="295" t="s">
        <v>54</v>
      </c>
      <c r="B6" s="295"/>
      <c r="E6" s="76"/>
      <c r="F6" s="76"/>
      <c r="G6" s="76"/>
    </row>
    <row r="7" spans="1:8" x14ac:dyDescent="0.25">
      <c r="A7" s="287"/>
      <c r="B7" s="287"/>
      <c r="C7" s="287"/>
      <c r="D7" s="287"/>
      <c r="E7" s="287"/>
      <c r="F7" s="287"/>
      <c r="G7" s="287"/>
    </row>
    <row r="8" spans="1:8" x14ac:dyDescent="0.25">
      <c r="A8" s="287"/>
      <c r="B8" s="287"/>
      <c r="C8" s="287"/>
      <c r="D8" s="287"/>
      <c r="E8" s="287"/>
      <c r="F8" s="287"/>
      <c r="G8" s="287"/>
    </row>
    <row r="9" spans="1:8" customFormat="1" x14ac:dyDescent="0.25"/>
    <row r="11" spans="1:8" s="31" customFormat="1" x14ac:dyDescent="0.25">
      <c r="A11" s="29" t="s">
        <v>58</v>
      </c>
      <c r="B11" s="30" t="s">
        <v>171</v>
      </c>
      <c r="E11" s="32"/>
      <c r="F11" s="33"/>
    </row>
    <row r="12" spans="1:8" ht="30" customHeight="1" x14ac:dyDescent="0.25">
      <c r="A12" s="369" t="s">
        <v>84</v>
      </c>
      <c r="B12" s="370" t="s">
        <v>129</v>
      </c>
      <c r="C12" s="362" t="s">
        <v>80</v>
      </c>
      <c r="D12" s="362" t="s">
        <v>85</v>
      </c>
      <c r="E12" s="362" t="s">
        <v>86</v>
      </c>
      <c r="F12" s="362" t="s">
        <v>127</v>
      </c>
      <c r="G12" s="362"/>
    </row>
    <row r="13" spans="1:8" ht="45.75" customHeight="1" x14ac:dyDescent="0.25">
      <c r="A13" s="369"/>
      <c r="B13" s="370"/>
      <c r="C13" s="362"/>
      <c r="D13" s="362"/>
      <c r="E13" s="362"/>
      <c r="F13" s="34" t="s">
        <v>172</v>
      </c>
      <c r="G13" s="34" t="s">
        <v>173</v>
      </c>
    </row>
    <row r="14" spans="1:8" x14ac:dyDescent="0.25">
      <c r="A14" s="79">
        <v>1</v>
      </c>
      <c r="B14" s="268"/>
      <c r="C14" s="39"/>
      <c r="D14" s="40"/>
      <c r="E14" s="35">
        <f t="shared" ref="E14:E31" si="0">C14*D14</f>
        <v>0</v>
      </c>
      <c r="F14" s="40"/>
      <c r="G14" s="40"/>
      <c r="H14" s="77" t="str">
        <f>IF(SUM(F14:G14)-E14=0,"",1)</f>
        <v/>
      </c>
    </row>
    <row r="15" spans="1:8" x14ac:dyDescent="0.25">
      <c r="A15" s="79">
        <v>2</v>
      </c>
      <c r="B15" s="268"/>
      <c r="C15" s="39"/>
      <c r="D15" s="40"/>
      <c r="E15" s="35">
        <f t="shared" si="0"/>
        <v>0</v>
      </c>
      <c r="F15" s="40"/>
      <c r="G15" s="40"/>
      <c r="H15" s="77" t="str">
        <f t="shared" ref="H15:H31" si="1">IF(SUM(F15:G15)-E15=0,"",1)</f>
        <v/>
      </c>
    </row>
    <row r="16" spans="1:8" x14ac:dyDescent="0.25">
      <c r="A16" s="79">
        <v>3</v>
      </c>
      <c r="B16" s="268"/>
      <c r="C16" s="39"/>
      <c r="D16" s="40"/>
      <c r="E16" s="35">
        <f t="shared" si="0"/>
        <v>0</v>
      </c>
      <c r="F16" s="40"/>
      <c r="G16" s="41"/>
      <c r="H16" s="77" t="str">
        <f t="shared" si="1"/>
        <v/>
      </c>
    </row>
    <row r="17" spans="1:8" x14ac:dyDescent="0.25">
      <c r="A17" s="79">
        <v>4</v>
      </c>
      <c r="B17" s="268"/>
      <c r="C17" s="39"/>
      <c r="D17" s="40"/>
      <c r="E17" s="35">
        <f t="shared" si="0"/>
        <v>0</v>
      </c>
      <c r="F17" s="40"/>
      <c r="G17" s="41"/>
      <c r="H17" s="77" t="str">
        <f t="shared" si="1"/>
        <v/>
      </c>
    </row>
    <row r="18" spans="1:8" x14ac:dyDescent="0.25">
      <c r="A18" s="79">
        <v>5</v>
      </c>
      <c r="B18" s="268"/>
      <c r="C18" s="39"/>
      <c r="D18" s="40"/>
      <c r="E18" s="35">
        <f>C18*D18</f>
        <v>0</v>
      </c>
      <c r="F18" s="40"/>
      <c r="G18" s="41"/>
      <c r="H18" s="77" t="str">
        <f t="shared" si="1"/>
        <v/>
      </c>
    </row>
    <row r="19" spans="1:8" x14ac:dyDescent="0.25">
      <c r="A19" s="79">
        <v>6</v>
      </c>
      <c r="B19" s="269"/>
      <c r="C19" s="39"/>
      <c r="D19" s="40"/>
      <c r="E19" s="35">
        <f t="shared" si="0"/>
        <v>0</v>
      </c>
      <c r="F19" s="40"/>
      <c r="G19" s="41"/>
      <c r="H19" s="77" t="str">
        <f t="shared" si="1"/>
        <v/>
      </c>
    </row>
    <row r="20" spans="1:8" x14ac:dyDescent="0.25">
      <c r="A20" s="79">
        <v>7</v>
      </c>
      <c r="B20" s="268"/>
      <c r="C20" s="39"/>
      <c r="D20" s="40"/>
      <c r="E20" s="35">
        <f t="shared" si="0"/>
        <v>0</v>
      </c>
      <c r="F20" s="40"/>
      <c r="G20" s="41"/>
      <c r="H20" s="77" t="str">
        <f t="shared" si="1"/>
        <v/>
      </c>
    </row>
    <row r="21" spans="1:8" x14ac:dyDescent="0.25">
      <c r="A21" s="79">
        <v>8</v>
      </c>
      <c r="B21" s="268"/>
      <c r="C21" s="39"/>
      <c r="D21" s="40"/>
      <c r="E21" s="35">
        <f t="shared" si="0"/>
        <v>0</v>
      </c>
      <c r="F21" s="40"/>
      <c r="G21" s="41"/>
      <c r="H21" s="77" t="str">
        <f t="shared" si="1"/>
        <v/>
      </c>
    </row>
    <row r="22" spans="1:8" x14ac:dyDescent="0.25">
      <c r="A22" s="79">
        <v>9</v>
      </c>
      <c r="B22" s="268"/>
      <c r="C22" s="39"/>
      <c r="D22" s="40"/>
      <c r="E22" s="35">
        <f t="shared" si="0"/>
        <v>0</v>
      </c>
      <c r="F22" s="40"/>
      <c r="G22" s="41"/>
      <c r="H22" s="77" t="str">
        <f t="shared" si="1"/>
        <v/>
      </c>
    </row>
    <row r="23" spans="1:8" x14ac:dyDescent="0.25">
      <c r="A23" s="79">
        <v>10</v>
      </c>
      <c r="B23" s="268"/>
      <c r="C23" s="39"/>
      <c r="D23" s="40"/>
      <c r="E23" s="35">
        <f t="shared" si="0"/>
        <v>0</v>
      </c>
      <c r="F23" s="40"/>
      <c r="G23" s="41"/>
      <c r="H23" s="77" t="str">
        <f t="shared" si="1"/>
        <v/>
      </c>
    </row>
    <row r="24" spans="1:8" x14ac:dyDescent="0.25">
      <c r="A24" s="79">
        <v>11</v>
      </c>
      <c r="B24" s="268"/>
      <c r="C24" s="39"/>
      <c r="D24" s="40"/>
      <c r="E24" s="35">
        <f t="shared" si="0"/>
        <v>0</v>
      </c>
      <c r="F24" s="40"/>
      <c r="G24" s="41"/>
      <c r="H24" s="77" t="str">
        <f t="shared" si="1"/>
        <v/>
      </c>
    </row>
    <row r="25" spans="1:8" x14ac:dyDescent="0.25">
      <c r="A25" s="79">
        <v>12</v>
      </c>
      <c r="B25" s="268"/>
      <c r="C25" s="39"/>
      <c r="D25" s="40"/>
      <c r="E25" s="35">
        <f t="shared" si="0"/>
        <v>0</v>
      </c>
      <c r="F25" s="40"/>
      <c r="G25" s="41"/>
      <c r="H25" s="77" t="str">
        <f t="shared" si="1"/>
        <v/>
      </c>
    </row>
    <row r="26" spans="1:8" x14ac:dyDescent="0.25">
      <c r="A26" s="79">
        <v>13</v>
      </c>
      <c r="B26" s="268"/>
      <c r="C26" s="39"/>
      <c r="D26" s="40"/>
      <c r="E26" s="35">
        <f t="shared" si="0"/>
        <v>0</v>
      </c>
      <c r="F26" s="40"/>
      <c r="G26" s="41"/>
      <c r="H26" s="77" t="str">
        <f t="shared" si="1"/>
        <v/>
      </c>
    </row>
    <row r="27" spans="1:8" x14ac:dyDescent="0.25">
      <c r="A27" s="79">
        <v>14</v>
      </c>
      <c r="B27" s="268"/>
      <c r="C27" s="39"/>
      <c r="D27" s="40"/>
      <c r="E27" s="35">
        <f t="shared" si="0"/>
        <v>0</v>
      </c>
      <c r="F27" s="40"/>
      <c r="G27" s="41"/>
      <c r="H27" s="77" t="str">
        <f t="shared" si="1"/>
        <v/>
      </c>
    </row>
    <row r="28" spans="1:8" x14ac:dyDescent="0.25">
      <c r="A28" s="79">
        <v>15</v>
      </c>
      <c r="B28" s="268"/>
      <c r="C28" s="39"/>
      <c r="D28" s="40"/>
      <c r="E28" s="35">
        <f t="shared" si="0"/>
        <v>0</v>
      </c>
      <c r="F28" s="40"/>
      <c r="G28" s="41"/>
      <c r="H28" s="77" t="str">
        <f t="shared" si="1"/>
        <v/>
      </c>
    </row>
    <row r="29" spans="1:8" x14ac:dyDescent="0.25">
      <c r="A29" s="79">
        <v>16</v>
      </c>
      <c r="B29" s="268"/>
      <c r="C29" s="39"/>
      <c r="D29" s="40"/>
      <c r="E29" s="35">
        <f t="shared" si="0"/>
        <v>0</v>
      </c>
      <c r="F29" s="40"/>
      <c r="G29" s="41"/>
      <c r="H29" s="77" t="str">
        <f t="shared" si="1"/>
        <v/>
      </c>
    </row>
    <row r="30" spans="1:8" x14ac:dyDescent="0.25">
      <c r="A30" s="79">
        <v>17</v>
      </c>
      <c r="B30" s="268"/>
      <c r="C30" s="39"/>
      <c r="D30" s="40"/>
      <c r="E30" s="35">
        <f t="shared" si="0"/>
        <v>0</v>
      </c>
      <c r="F30" s="40"/>
      <c r="G30" s="41"/>
      <c r="H30" s="77" t="str">
        <f t="shared" si="1"/>
        <v/>
      </c>
    </row>
    <row r="31" spans="1:8" x14ac:dyDescent="0.25">
      <c r="A31" s="79">
        <v>18</v>
      </c>
      <c r="B31" s="268"/>
      <c r="C31" s="39"/>
      <c r="D31" s="40"/>
      <c r="E31" s="35">
        <f t="shared" si="0"/>
        <v>0</v>
      </c>
      <c r="F31" s="40"/>
      <c r="G31" s="41"/>
      <c r="H31" s="77" t="str">
        <f t="shared" si="1"/>
        <v/>
      </c>
    </row>
    <row r="32" spans="1:8" ht="15.75" thickBot="1" x14ac:dyDescent="0.3">
      <c r="A32" s="71"/>
      <c r="B32" s="36" t="s">
        <v>82</v>
      </c>
      <c r="C32" s="36"/>
      <c r="D32" s="37"/>
      <c r="E32" s="37">
        <f>SUM(E14:E31)</f>
        <v>0</v>
      </c>
      <c r="F32" s="37">
        <f>SUM(F14:F31)</f>
        <v>0</v>
      </c>
      <c r="G32" s="37">
        <f>SUM(G14:G31)</f>
        <v>0</v>
      </c>
      <c r="H32" s="77">
        <f>COUNT(H14:H31)</f>
        <v>0</v>
      </c>
    </row>
    <row r="33" spans="1:7" ht="16.5" thickTop="1" thickBot="1" x14ac:dyDescent="0.3">
      <c r="D33" s="38"/>
      <c r="E33" s="38"/>
      <c r="F33" s="38"/>
    </row>
    <row r="34" spans="1:7" ht="31.5" customHeight="1" thickBot="1" x14ac:dyDescent="0.3">
      <c r="A34" s="363" t="s">
        <v>91</v>
      </c>
      <c r="B34" s="364"/>
      <c r="C34" s="364"/>
      <c r="D34" s="45"/>
      <c r="E34" s="45" t="s">
        <v>92</v>
      </c>
      <c r="F34" s="365" t="s">
        <v>93</v>
      </c>
      <c r="G34" s="366"/>
    </row>
    <row r="35" spans="1:7" x14ac:dyDescent="0.25">
      <c r="A35" s="46" t="s">
        <v>87</v>
      </c>
      <c r="B35" s="42" t="s">
        <v>81</v>
      </c>
      <c r="C35" s="43"/>
      <c r="D35" s="43"/>
      <c r="E35" s="44">
        <f>IF(E32&lt;&gt;SUM(F32:G32),"",E32)</f>
        <v>0</v>
      </c>
      <c r="F35" s="367" t="s">
        <v>72</v>
      </c>
      <c r="G35" s="368"/>
    </row>
    <row r="36" spans="1:7" x14ac:dyDescent="0.25">
      <c r="A36" s="47" t="s">
        <v>88</v>
      </c>
      <c r="B36" s="42" t="s">
        <v>71</v>
      </c>
      <c r="C36" s="43"/>
      <c r="D36" s="43"/>
      <c r="E36" s="44">
        <f>IF(E32&lt;&gt;SUM(F32:G32),"",F32)</f>
        <v>0</v>
      </c>
      <c r="F36" s="358" t="s">
        <v>73</v>
      </c>
      <c r="G36" s="359"/>
    </row>
    <row r="37" spans="1:7" x14ac:dyDescent="0.25">
      <c r="A37" s="47" t="s">
        <v>89</v>
      </c>
      <c r="B37" s="2" t="s">
        <v>61</v>
      </c>
      <c r="C37" s="43"/>
      <c r="D37" s="43"/>
      <c r="E37" s="40"/>
      <c r="F37" s="358" t="s">
        <v>74</v>
      </c>
      <c r="G37" s="359"/>
    </row>
    <row r="38" spans="1:7" ht="15.75" thickBot="1" x14ac:dyDescent="0.3">
      <c r="A38" s="48" t="s">
        <v>90</v>
      </c>
      <c r="B38" s="49" t="s">
        <v>154</v>
      </c>
      <c r="C38" s="50"/>
      <c r="D38" s="50"/>
      <c r="E38" s="51">
        <f>IF(E32&lt;&gt;SUM(F32:G32),"",ROUND(E36-E37,-2))</f>
        <v>0</v>
      </c>
      <c r="F38" s="360" t="s">
        <v>83</v>
      </c>
      <c r="G38" s="361"/>
    </row>
    <row r="40" spans="1:7" x14ac:dyDescent="0.25">
      <c r="G40" s="77"/>
    </row>
  </sheetData>
  <sheetProtection sheet="1" selectLockedCells="1"/>
  <mergeCells count="14">
    <mergeCell ref="A6:B6"/>
    <mergeCell ref="A7:G8"/>
    <mergeCell ref="A12:A13"/>
    <mergeCell ref="B12:B13"/>
    <mergeCell ref="F36:G36"/>
    <mergeCell ref="F37:G37"/>
    <mergeCell ref="F38:G38"/>
    <mergeCell ref="C12:C13"/>
    <mergeCell ref="D12:D13"/>
    <mergeCell ref="E12:E13"/>
    <mergeCell ref="F12:G12"/>
    <mergeCell ref="A34:C34"/>
    <mergeCell ref="F34:G34"/>
    <mergeCell ref="F35:G35"/>
  </mergeCells>
  <conditionalFormatting sqref="B2">
    <cfRule type="cellIs" dxfId="3" priority="8" operator="equal">
      <formula>"Bitte wählen Sie:"</formula>
    </cfRule>
  </conditionalFormatting>
  <conditionalFormatting sqref="E14:E31">
    <cfRule type="cellIs" dxfId="2" priority="6" operator="notEqual">
      <formula>F14+G14</formula>
    </cfRule>
  </conditionalFormatting>
  <conditionalFormatting sqref="A34 D34:E34">
    <cfRule type="cellIs" dxfId="1" priority="5" operator="equal">
      <formula>"Hinweis: Bitte nehmen Sie eine korrekte Aufteilung der Gesamtkosten vor."</formula>
    </cfRule>
  </conditionalFormatting>
  <conditionalFormatting sqref="F34">
    <cfRule type="cellIs" dxfId="0" priority="3" operator="equal">
      <formula>"Hinweis: Bitte nehmen Sie eine korrekte Aufteilung der Gesamtkosten vor."</formula>
    </cfRule>
  </conditionalFormatting>
  <dataValidations count="4">
    <dataValidation type="list" allowBlank="1" showInputMessage="1" showErrorMessage="1" sqref="B2" xr:uid="{35B66171-8BDB-4FC0-82F3-6331882B51FD}">
      <formula1>Antragsart</formula1>
    </dataValidation>
    <dataValidation type="date" allowBlank="1" showInputMessage="1" showErrorMessage="1" promptTitle="Datum" prompt="Bitte geben SIe das Datum Ihres Antrages (Muster 1) ein" sqref="B3" xr:uid="{0180F6DC-12BF-46EB-9253-720043088AF3}">
      <formula1>32874</formula1>
      <formula2>51501</formula2>
    </dataValidation>
    <dataValidation type="textLength" allowBlank="1" showInputMessage="1" showErrorMessage="1" errorTitle="OM eingeben" error="Hier bitte das Ordnungsmerkmal eintragen:_x000a__x000a_z.B. &quot;2025 99 999&quot;" promptTitle="Ordnungsmerkmal" prompt="nur sofern schon bekannt" sqref="B4" xr:uid="{1D61E593-D53A-4162-8452-CA1069401C61}">
      <formula1>10</formula1>
      <formula2>11</formula2>
    </dataValidation>
    <dataValidation type="whole" allowBlank="1" showInputMessage="1" showErrorMessage="1" errorTitle="Beträge" error="Die einzelnen Beträge bitte ohne Dezimalstellen eintragen." sqref="F14:G31 D14:D31" xr:uid="{182C2762-E9B1-431B-8EA8-910A62F2BC62}">
      <formula1>0</formula1>
      <formula2>99999999</formula2>
    </dataValidation>
  </dataValidations>
  <pageMargins left="0.7" right="0.34420289855072461" top="0.78740157499999996" bottom="0.78740157499999996" header="0.3" footer="0.3"/>
  <pageSetup paperSize="9" orientation="portrait" r:id="rId1"/>
  <headerFooter>
    <oddHeader>&amp;L&amp;"-,Fett"&amp;14Anlage Ausgaben&amp;C&amp;"-,Fett"&amp;14Muster 2.5 | AGFS&amp;R&amp;"-,Fett"&amp;14Stand: 04/2025</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13</vt:i4>
      </vt:variant>
    </vt:vector>
  </HeadingPairs>
  <TitlesOfParts>
    <vt:vector size="22" baseType="lpstr">
      <vt:lpstr>Hilfstabelle</vt:lpstr>
      <vt:lpstr>Start</vt:lpstr>
      <vt:lpstr>Muster 2.1</vt:lpstr>
      <vt:lpstr>Muster 2.2 Abstellanlagen</vt:lpstr>
      <vt:lpstr>Anlage Muster 2.2</vt:lpstr>
      <vt:lpstr>Muster 2.3 Zustandserfassung</vt:lpstr>
      <vt:lpstr>Anlage Muster 2.3</vt:lpstr>
      <vt:lpstr>Muster 2.4 Nah-Konzept</vt:lpstr>
      <vt:lpstr>Muster 2.5 AGFS</vt:lpstr>
      <vt:lpstr>Antragsart</vt:lpstr>
      <vt:lpstr>'Anlage Muster 2.2'!Druckbereich</vt:lpstr>
      <vt:lpstr>'Anlage Muster 2.3'!Druckbereich</vt:lpstr>
      <vt:lpstr>'Muster 2.1'!Druckbereich</vt:lpstr>
      <vt:lpstr>'Muster 2.2 Abstellanlagen'!Druckbereich</vt:lpstr>
      <vt:lpstr>'Muster 2.3 Zustandserfassung'!Druckbereich</vt:lpstr>
      <vt:lpstr>'Muster 2.4 Nah-Konzept'!Druckbereich</vt:lpstr>
      <vt:lpstr>'Muster 2.5 AGFS'!Druckbereich</vt:lpstr>
      <vt:lpstr>Start!Druckbereich</vt:lpstr>
      <vt:lpstr>Förderbereich</vt:lpstr>
      <vt:lpstr>ja_nein</vt:lpstr>
      <vt:lpstr>Kategorie</vt:lpstr>
      <vt:lpstr>Pauschale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Rühling, Björn</dc:creator>
  <cp:lastModifiedBy>Wist, Christian</cp:lastModifiedBy>
  <cp:lastPrinted>2025-03-31T11:14:53Z</cp:lastPrinted>
  <dcterms:created xsi:type="dcterms:W3CDTF">2025-02-21T10:32:44Z</dcterms:created>
  <dcterms:modified xsi:type="dcterms:W3CDTF">2025-04-30T08:58:56Z</dcterms:modified>
</cp:coreProperties>
</file>